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65" yWindow="45" windowWidth="24120" windowHeight="997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7" i="1"/>
  <c r="B378" s="1"/>
  <c r="B373"/>
  <c r="B374" s="1"/>
  <c r="B369"/>
  <c r="B370" s="1"/>
  <c r="B364"/>
  <c r="B348"/>
  <c r="B333"/>
  <c r="B329"/>
  <c r="B317"/>
  <c r="B314"/>
  <c r="B312" s="1"/>
  <c r="B308"/>
  <c r="B302" s="1"/>
  <c r="B284"/>
  <c r="B256"/>
  <c r="B253" s="1"/>
  <c r="B245"/>
  <c r="B239"/>
  <c r="B218"/>
  <c r="B209"/>
  <c r="B208" s="1"/>
  <c r="B204"/>
  <c r="B203" s="1"/>
  <c r="B199"/>
  <c r="B198" s="1"/>
  <c r="B194"/>
  <c r="B193" s="1"/>
  <c r="B191"/>
  <c r="B190" s="1"/>
  <c r="B188"/>
  <c r="B187" s="1"/>
  <c r="B185"/>
  <c r="B184" s="1"/>
  <c r="B182"/>
  <c r="B181" s="1"/>
  <c r="B179"/>
  <c r="B178" s="1"/>
  <c r="B176"/>
  <c r="B175" s="1"/>
  <c r="B173"/>
  <c r="B172" s="1"/>
  <c r="B170"/>
  <c r="B169" s="1"/>
  <c r="B167"/>
  <c r="B166" s="1"/>
  <c r="B164"/>
  <c r="B163" s="1"/>
  <c r="B161"/>
  <c r="B160" s="1"/>
  <c r="B158"/>
  <c r="B157" s="1"/>
  <c r="B155"/>
  <c r="B154" s="1"/>
  <c r="B152"/>
  <c r="B151" s="1"/>
  <c r="B137"/>
  <c r="B136" s="1"/>
  <c r="B132"/>
  <c r="B111"/>
  <c r="B107"/>
  <c r="B100"/>
  <c r="B96"/>
  <c r="B94"/>
  <c r="B90"/>
  <c r="B45"/>
  <c r="B44" s="1"/>
  <c r="B39"/>
  <c r="B20"/>
  <c r="B19" s="1"/>
  <c r="B14"/>
  <c r="B7"/>
  <c r="B322" l="1"/>
  <c r="B336"/>
  <c r="B346"/>
  <c r="B345" s="1"/>
  <c r="B251"/>
  <c r="B324"/>
  <c r="B326" s="1"/>
  <c r="B338"/>
  <c r="B340" s="1"/>
  <c r="B105"/>
  <c r="B104" s="1"/>
  <c r="B13" s="1"/>
  <c r="B6" s="1"/>
  <c r="B344" l="1"/>
  <c r="B353" s="1"/>
  <c r="B4"/>
  <c r="B295" s="1"/>
  <c r="B297" l="1"/>
  <c r="B299" s="1"/>
</calcChain>
</file>

<file path=xl/comments1.xml><?xml version="1.0" encoding="utf-8"?>
<comments xmlns="http://schemas.openxmlformats.org/spreadsheetml/2006/main">
  <authors>
    <author>作者</author>
  </authors>
  <commentList>
    <comment ref="A70" authorId="0">
      <text>
        <r>
          <rPr>
            <b/>
            <sz val="9"/>
            <color indexed="81"/>
            <rFont val="宋体"/>
            <family val="3"/>
            <charset val="134"/>
          </rPr>
          <t>一体化下达文号：长财行【</t>
        </r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宋体"/>
            <family val="3"/>
            <charset val="134"/>
          </rPr>
          <t>】</t>
        </r>
        <r>
          <rPr>
            <b/>
            <sz val="9"/>
            <color indexed="81"/>
            <rFont val="Tahoma"/>
            <family val="2"/>
          </rPr>
          <t>112</t>
        </r>
        <r>
          <rPr>
            <b/>
            <sz val="9"/>
            <color indexed="81"/>
            <rFont val="宋体"/>
            <family val="3"/>
            <charset val="134"/>
          </rPr>
          <t>号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3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晋财社</t>
        </r>
        <r>
          <rPr>
            <sz val="9"/>
            <rFont val="Tahoma"/>
            <family val="2"/>
          </rPr>
          <t>[</t>
        </r>
        <r>
          <rPr>
            <sz val="9"/>
            <rFont val="宋体"/>
            <family val="3"/>
            <charset val="134"/>
          </rPr>
          <t>2023]31号1984-2021年军队专业干部行政经费进基数（2023年开始，金额435.96万元，全部在市本级）;晋财社[2023]301号重新核定基数为441.632万元（2024年）。</t>
        </r>
      </text>
    </comment>
    <comment ref="B176" authorId="0">
      <text>
        <r>
          <rPr>
            <sz val="9"/>
            <color indexed="81"/>
            <rFont val="宋体"/>
            <family val="3"/>
            <charset val="134"/>
          </rPr>
          <t>年初上级下达指标：长财建二【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宋体"/>
            <family val="3"/>
            <charset val="134"/>
          </rPr>
          <t>】</t>
        </r>
        <r>
          <rPr>
            <sz val="9"/>
            <color indexed="81"/>
            <rFont val="Tahoma"/>
            <family val="2"/>
          </rPr>
          <t>256</t>
        </r>
        <r>
          <rPr>
            <sz val="9"/>
            <color indexed="81"/>
            <rFont val="宋体"/>
            <family val="3"/>
            <charset val="134"/>
          </rPr>
          <t>号，其中</t>
        </r>
        <r>
          <rPr>
            <sz val="9"/>
            <color indexed="81"/>
            <rFont val="Tahoma"/>
            <family val="2"/>
          </rPr>
          <t>160.96</t>
        </r>
        <r>
          <rPr>
            <sz val="9"/>
            <color indexed="81"/>
            <rFont val="宋体"/>
            <family val="3"/>
            <charset val="134"/>
          </rPr>
          <t>万元，应下达至屯留区，年初结算单按下达潞城区计算？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<sst xmlns="http://schemas.openxmlformats.org/spreadsheetml/2006/main" count="356" uniqueCount="300">
  <si>
    <t>项目</t>
  </si>
  <si>
    <t>潞城区</t>
  </si>
  <si>
    <t>公共财政预算收入</t>
  </si>
  <si>
    <t>一、本年公共财政预算收入</t>
  </si>
  <si>
    <t xml:space="preserve">二、上级补助收入                         </t>
  </si>
  <si>
    <t xml:space="preserve"> 1、返还性收入</t>
  </si>
  <si>
    <t xml:space="preserve">  （1）所得税基数返还</t>
  </si>
  <si>
    <t xml:space="preserve">  （2）成品油税费改革返还</t>
  </si>
  <si>
    <t xml:space="preserve">  （3）增值税税收返还</t>
  </si>
  <si>
    <t xml:space="preserve">  （4）消费税税收返还</t>
  </si>
  <si>
    <t xml:space="preserve">  （5）增值税五五分享税收返还</t>
  </si>
  <si>
    <t xml:space="preserve"> 2、一般性转移支付收入</t>
  </si>
  <si>
    <t xml:space="preserve">  （1）体制补助收入</t>
  </si>
  <si>
    <t xml:space="preserve">    原体制补助                       </t>
  </si>
  <si>
    <t xml:space="preserve">    调整体制补助</t>
  </si>
  <si>
    <t xml:space="preserve">    转移支付补助（固定部分）</t>
  </si>
  <si>
    <t xml:space="preserve">    长财预[2022]27号县改区体制调整补助基数</t>
  </si>
  <si>
    <t xml:space="preserve">  （2）均衡性转移支付补助</t>
  </si>
  <si>
    <t xml:space="preserve">    小  计</t>
  </si>
  <si>
    <t xml:space="preserve">    长财预[2016]42号省对市县均衡性转移支付增量资金</t>
  </si>
  <si>
    <t xml:space="preserve">    长财预[2015]73号2016年调整工资等转移支付</t>
  </si>
  <si>
    <t xml:space="preserve">    长财预[2015]73号帮助县级落实个人部分专项补助</t>
  </si>
  <si>
    <t xml:space="preserve">    长财预[2018]98号2018年省对市县均衡性转移支付增量</t>
  </si>
  <si>
    <t xml:space="preserve">    长财预[2022]4号2022年调整工资政策转移支付</t>
  </si>
  <si>
    <t xml:space="preserve">    长财预[2023]48号24年三基建设市级补助</t>
  </si>
  <si>
    <t xml:space="preserve">    长财预[2023]50号24年社区事务转移支付</t>
  </si>
  <si>
    <t xml:space="preserve">    长财预[2023]65号24年农业转移人口市民化奖励</t>
  </si>
  <si>
    <t xml:space="preserve">    长财预[2023]76号24年乡镇工作补贴</t>
  </si>
  <si>
    <t xml:space="preserve">    长财预[2023]75号24年财政均衡性转移支付</t>
  </si>
  <si>
    <t xml:space="preserve">    长财预[2023]15号23年第二批均衡性转移支付</t>
  </si>
  <si>
    <t xml:space="preserve">    长财预[2022]11号22年第三批均衡性转移支付</t>
  </si>
  <si>
    <t xml:space="preserve">    长财预[2022]39号22年中央均衡性转移支付</t>
  </si>
  <si>
    <t xml:space="preserve">    长财预[2023]55号24年绿色发展转移支付</t>
  </si>
  <si>
    <t xml:space="preserve">    长财预[2023]14号23年绿色发展转移支付</t>
  </si>
  <si>
    <t xml:space="preserve">    长财预[2023]10号23年农业人口市民化奖励资金</t>
  </si>
  <si>
    <t xml:space="preserve">    长财预[2022]71号22年财力性转移支付资金</t>
  </si>
  <si>
    <t xml:space="preserve">  （3）县级基本财力保障机制奖补资金</t>
  </si>
  <si>
    <t xml:space="preserve">    长财预[2023]68号24年县级基本财力保障奖补</t>
  </si>
  <si>
    <t xml:space="preserve">    长财预[2022]51号22年第二批县级基本财力保障奖补</t>
  </si>
  <si>
    <t xml:space="preserve">    长财预[2022]98号22年第三批县级基本财力保障奖补</t>
  </si>
  <si>
    <t xml:space="preserve">  （4）各项结算补助收入</t>
  </si>
  <si>
    <t xml:space="preserve">    煤炭资源税结算补助</t>
  </si>
  <si>
    <t xml:space="preserve">    晋财建[2023]235号公路路政执法人员经费下划经费基数</t>
  </si>
  <si>
    <t xml:space="preserve">    长财行[2014]112号调整地税三代手续费负担</t>
  </si>
  <si>
    <t xml:space="preserve">    长财行[2019]3号税务部门经费划转基数（基本支出）</t>
  </si>
  <si>
    <t xml:space="preserve">    长财行[2019]3号税务部门经费划转基数（三代手续费）</t>
  </si>
  <si>
    <t xml:space="preserve">    长财行[2019]3号税务部门经费划转基数（三税手续费）</t>
  </si>
  <si>
    <t xml:space="preserve">    长财行[2020]82号下划代扣代缴个人所得税手续费基数</t>
  </si>
  <si>
    <t xml:space="preserve">    晋财行[2019]95号盐务管理分局下划基数</t>
  </si>
  <si>
    <t xml:space="preserve">    长财预[2023]74号23年度县级、开发区财政奖补资金</t>
  </si>
  <si>
    <t xml:space="preserve">    晋财预[2023]11号22年市县公共支出进度考核奖惩资金</t>
  </si>
  <si>
    <t xml:space="preserve">    长财预[2023]18号22年度省对县级、开发区财政奖补资金（第二批）</t>
  </si>
  <si>
    <t xml:space="preserve">    长财预[2022]83号23年度黄河流域生态保护和高质量发展奖补资金</t>
  </si>
  <si>
    <t xml:space="preserve">    长财金[2023]32号22年度民族特需商品生产贷款贴息资金 </t>
  </si>
  <si>
    <t xml:space="preserve">    长财教[2023]207号24年公共体育场馆低免费开放补助</t>
  </si>
  <si>
    <t xml:space="preserve">    长财教[2022]38号22年公共体育场馆低免费开放补助（第二批）</t>
  </si>
  <si>
    <t xml:space="preserve">    长财教[2023]169号24年公共图书馆美术馆文化馆（站）免费开放</t>
  </si>
  <si>
    <t xml:space="preserve">    长财教[2023]184号24年博物馆纪念馆免费开放补助资金</t>
  </si>
  <si>
    <t xml:space="preserve">    长财教[2022]60号22年博物馆纪念馆免费开放（第二批）</t>
  </si>
  <si>
    <t xml:space="preserve">    长财教[2023]193号24年“三区”人才计划教师专项中央及省补助</t>
  </si>
  <si>
    <t xml:space="preserve">    长财教[2022]16号22年春季三区人才支持教师省级专项</t>
  </si>
  <si>
    <t xml:space="preserve">    长财教[2023]12号/66号23年“三区”人才计划教师专项中央及省补助</t>
  </si>
  <si>
    <t xml:space="preserve">    长财教[2023]172号24年文化人才中央及省级专项经费预算</t>
  </si>
  <si>
    <t xml:space="preserve">    长财教[2023]55号23年文化人才中央及省级专项经费预算（第二批）</t>
  </si>
  <si>
    <t xml:space="preserve">    长财教[2023]80号23年三区人才支持科技人员专项</t>
  </si>
  <si>
    <t xml:space="preserve">    长财行[2023]？号23年度选调生到村工作中央和省级财政补助资金</t>
  </si>
  <si>
    <t xml:space="preserve">    长财行[2023]8号23年寺观教堂维修经费预算</t>
  </si>
  <si>
    <t xml:space="preserve">    长财政法[2023]？号24年中央解决特殊疑难信访问题资金</t>
  </si>
  <si>
    <t xml:space="preserve">    长财行[2023]119号24年质检和计量测试中心奖补资金</t>
  </si>
  <si>
    <t xml:space="preserve">    长财政法[2023]？号中央民兵经费</t>
  </si>
  <si>
    <t xml:space="preserve">    长财政法[2023]26号中央民兵经费</t>
  </si>
  <si>
    <t xml:space="preserve">    长财预[2023]13号疫情防控财力补助资金</t>
  </si>
  <si>
    <t xml:space="preserve">    长财行[2023]33号某教“三化”问题集中治理工作专项经费</t>
  </si>
  <si>
    <t xml:space="preserve">    长财农[2023]71号23年中央玉米大豆“一喷多促”补助资金</t>
  </si>
  <si>
    <t xml:space="preserve">    长财建一函[2022]13号2021-2022年度取暖季天然气价格倒挂补贴结算</t>
  </si>
  <si>
    <t xml:space="preserve">    长财社[2023]10号2021年下半年及2022年新冠疫苗接种中央补助</t>
  </si>
  <si>
    <t xml:space="preserve">    长财社[2023]14号预拨2023年医务人员临时工作补助中央及省级补助</t>
  </si>
  <si>
    <t xml:space="preserve">    长财社[2023]15号2023年新冠患者救治省级补助</t>
  </si>
  <si>
    <t xml:space="preserve">    长财社[2023]43号2023年新冠患者救治中央及市级补助</t>
  </si>
  <si>
    <t xml:space="preserve">    长财社[2023]80号2023年新冠患者救治中央、省及市级补助（第二批）</t>
  </si>
  <si>
    <t xml:space="preserve">    长财社[2023]178号新冠病毒疫苗及接种费用补助（市级统支，县级扣款）</t>
  </si>
  <si>
    <t xml:space="preserve">    长财预[2023]51号2020年、2021年开发区税收增收市级奖补资金</t>
  </si>
  <si>
    <t xml:space="preserve">    长财预[2023]70号2023年支持新兴产业发展市级奖补资金</t>
  </si>
  <si>
    <t xml:space="preserve">  （5）资源枯竭型城市转移支付补助</t>
  </si>
  <si>
    <t xml:space="preserve">    长财预[2023]67号24年资源枯竭城市转移支付</t>
  </si>
  <si>
    <t xml:space="preserve">    长财预[2023]11号23年资源枯竭城市转移支付</t>
  </si>
  <si>
    <t xml:space="preserve">  （6）企业事业单位划转转移支付补助</t>
  </si>
  <si>
    <t xml:space="preserve">    企事业单位预算划转补助收入</t>
  </si>
  <si>
    <t xml:space="preserve">  （7）产粮（油）大县奖励资金收入</t>
  </si>
  <si>
    <t xml:space="preserve">    长财建一[2024]4号 24年产粮大县中央奖励</t>
  </si>
  <si>
    <t xml:space="preserve">    长财建一[2023]93号 23年产粮大县省级奖励</t>
  </si>
  <si>
    <t xml:space="preserve">  （8）重点生态功能区转移支付</t>
  </si>
  <si>
    <t xml:space="preserve">    晋财预[2023]92号24年国家重点生态功能区转移支付</t>
  </si>
  <si>
    <t xml:space="preserve">    长财预[2022]37号22年国家重点生态功能区转移支付</t>
  </si>
  <si>
    <t xml:space="preserve">    </t>
  </si>
  <si>
    <t xml:space="preserve">  （9）固定数额补助收入</t>
  </si>
  <si>
    <t xml:space="preserve">    定额结算补助（见附表）</t>
  </si>
  <si>
    <t xml:space="preserve">    长财行[2015]37号2015年中央对地方审计专项（进基数）</t>
  </si>
  <si>
    <t xml:space="preserve">    长财预[2014]78号国有农场税费改革转移支付（进基数）</t>
  </si>
  <si>
    <t xml:space="preserve">    晋财行[2014]208号工商、质监基数划转</t>
  </si>
  <si>
    <t xml:space="preserve">    晋财行[2014]208号市县质监未纳入14年津补贴提标</t>
  </si>
  <si>
    <t xml:space="preserve">    晋财建二[2016]248号省下划开发区土地分局支出基数</t>
  </si>
  <si>
    <t xml:space="preserve">    长财预[2010]36号义务教育绩效工资转移支付</t>
  </si>
  <si>
    <t xml:space="preserve">    晋财预[2011]126号卫生事业单位绩效工资补助</t>
  </si>
  <si>
    <t xml:space="preserve">    晋财资[2017]318号国企职教幼教退休教师补助基数</t>
  </si>
  <si>
    <t xml:space="preserve">    长财预[2018]34号艰苦边远地区津贴提标补助</t>
  </si>
  <si>
    <t xml:space="preserve">    长财预[2016]36号调整艰苦边远地区津贴标准补助</t>
  </si>
  <si>
    <t xml:space="preserve">    长财预[2023]8号艰苦边远地区津贴标准提标基数</t>
  </si>
  <si>
    <t xml:space="preserve">    晋财文[2020]114号八路军太行纪念馆经费下划基数</t>
  </si>
  <si>
    <t xml:space="preserve">    晋财社[2019]221号20年困难企业军转干部生活补助</t>
  </si>
  <si>
    <t xml:space="preserve">    长财预[2023]49号24年农村税费改革转移支付</t>
  </si>
  <si>
    <t xml:space="preserve">    长财建一[2022]103号22年农产品成本调查中央补助</t>
  </si>
  <si>
    <t xml:space="preserve">    长财农[2022]103号23年中央成品油价格调整对渔业补助指标</t>
  </si>
  <si>
    <t xml:space="preserve">    长财行[2022]67号23年工商行政管理专项</t>
  </si>
  <si>
    <t xml:space="preserve">    长财教[2023]201号24年中央基层科普行动计划资金</t>
  </si>
  <si>
    <t xml:space="preserve">    长财社[2023]237号24年优抚事业单位补助</t>
  </si>
  <si>
    <t xml:space="preserve">    长财行[2023]120号24年华侨及归侨归眷救济中央及省补助</t>
  </si>
  <si>
    <t xml:space="preserve">    长财建一[2023]99号23年中央农村客运补贴、城市交通发展奖励</t>
  </si>
  <si>
    <t xml:space="preserve">  （10）革命老区转移支付补助</t>
  </si>
  <si>
    <t xml:space="preserve">    长财预[2023]66号24年革命老区转移支付</t>
  </si>
  <si>
    <t xml:space="preserve">    长财预[2023]7号23年第二批革命老区转移支付</t>
  </si>
  <si>
    <t xml:space="preserve">  （11）巩固脱贫攻坚成果衔接乡村振兴转移支付补助</t>
  </si>
  <si>
    <t xml:space="preserve">    长财农[2023]107号24年衔接推进乡村振兴省级补助资金</t>
  </si>
  <si>
    <t xml:space="preserve">    长财农[2023]106号24年衔接推进乡村振兴中央补助资金</t>
  </si>
  <si>
    <t xml:space="preserve">    长财农[2023]5号23年衔接推进乡村振兴省级补助资金</t>
  </si>
  <si>
    <t xml:space="preserve">    晋财农[2023]177号24年衔接推进乡村振兴省级补助资金（少数民族发展）</t>
  </si>
  <si>
    <t xml:space="preserve">    长财农[2023]33号23年第二批衔接推进乡村振兴省级补助资金</t>
  </si>
  <si>
    <t xml:space="preserve">    晋财农[2023]157号24年省派驻村工作队工作经费</t>
  </si>
  <si>
    <t xml:space="preserve">    长财农[2023]31号23年第四批衔接推进乡村振兴省补助资金</t>
  </si>
  <si>
    <t xml:space="preserve">    长财农[2023]67号发展高质量庭院经济奖补资金</t>
  </si>
  <si>
    <t xml:space="preserve">    晋财农[2023]172号省级支持脱贫人口增收设施农业预算</t>
  </si>
  <si>
    <t xml:space="preserve">    长财农[2023]58号发展新型农村集体经济省级补助资金</t>
  </si>
  <si>
    <t xml:space="preserve">    长财农[2023]74号脱贫人口发展农业特色产业省级补助资金</t>
  </si>
  <si>
    <t xml:space="preserve">    长财社[2023]75号收回2021年建档立卡清算资金</t>
  </si>
  <si>
    <t xml:space="preserve">  （12）公共安全共同财政事权转移支付支出 </t>
  </si>
  <si>
    <t xml:space="preserve">    一体化系统提取数据</t>
  </si>
  <si>
    <t xml:space="preserve">  （13）教育共同财政事权转移支付支出</t>
  </si>
  <si>
    <t xml:space="preserve">  （14）科技共同财政事权转移支付支出</t>
  </si>
  <si>
    <t xml:space="preserve">  （15）文化旅游共同财政事权转移支付支出</t>
  </si>
  <si>
    <t xml:space="preserve">  （16) 社会保障和就业共同财政事权转移支付支出</t>
  </si>
  <si>
    <t xml:space="preserve">  （17）医疗卫生健康共同财政事权转移支付支出</t>
  </si>
  <si>
    <t xml:space="preserve">  （18）节能环保共同财政事权转移支付支出</t>
  </si>
  <si>
    <t xml:space="preserve">  （19）城乡社区共同财政事权转移支付支出</t>
  </si>
  <si>
    <t xml:space="preserve">  （20）农林水共同财政事权转移支付支出</t>
  </si>
  <si>
    <t xml:space="preserve">  （21）交通运输共同财政事权转移支付支出</t>
  </si>
  <si>
    <t xml:space="preserve">  （22）商业服务业共同财政事权转移支付支出</t>
  </si>
  <si>
    <t xml:space="preserve">  （23）住房保障共同财政事权转移支付支出</t>
  </si>
  <si>
    <t xml:space="preserve">  （24）灾害防治及应急管理共同事权转移支付补助</t>
  </si>
  <si>
    <t xml:space="preserve">  （25）其他共同事权转移支付补助</t>
  </si>
  <si>
    <t xml:space="preserve">  （26）增值税留抵退税转移支付补助</t>
  </si>
  <si>
    <t xml:space="preserve">    长财预[2022]41号第三批支持基层落实减税降费和重点民生资金</t>
  </si>
  <si>
    <t xml:space="preserve">    长财预[2023]41号清算22年新出台政策留抵退税专项资金</t>
  </si>
  <si>
    <t xml:space="preserve">  （27）其他退税减税降费转移支付补助</t>
  </si>
  <si>
    <t xml:space="preserve">    长财预[2022]30号22年第二批支持基层落实减税降费和民生资金</t>
  </si>
  <si>
    <t xml:space="preserve">  （28）补充县区财力转移支付补助</t>
  </si>
  <si>
    <t xml:space="preserve">  （29）其他一般性转移支付补助</t>
  </si>
  <si>
    <t xml:space="preserve">    长财预[2023]61号下达县级年终一次性转移支付</t>
  </si>
  <si>
    <t xml:space="preserve">    晋财行[2023]147号24年省直单位选派驻村第一书记工作经费</t>
  </si>
  <si>
    <t xml:space="preserve">    长财行[2023]114号24年度基层市场监管补助经费</t>
  </si>
  <si>
    <t xml:space="preserve">    长财建一[2022]137号23年生猪调出大县奖励资金</t>
  </si>
  <si>
    <t xml:space="preserve">    长财建一[2023]131号23年生猪调出大县奖励资金</t>
  </si>
  <si>
    <t xml:space="preserve">    长财债[2023]14号23年第一批专项债重点支持项目补助资金</t>
  </si>
  <si>
    <t xml:space="preserve">    晋财省直预[2023]40号市县考核奖励资金</t>
  </si>
  <si>
    <t xml:space="preserve"> 3、专项转移支付收入                </t>
  </si>
  <si>
    <t xml:space="preserve">  （1）一般公共服务 </t>
  </si>
  <si>
    <t xml:space="preserve">  （2）国防 </t>
  </si>
  <si>
    <t xml:space="preserve">  （3）公共安全 </t>
  </si>
  <si>
    <t xml:space="preserve">  （4）教育 </t>
  </si>
  <si>
    <t xml:space="preserve">  （5）科学技术 </t>
  </si>
  <si>
    <t xml:space="preserve">  （6）文化旅游体育与传媒 </t>
  </si>
  <si>
    <t xml:space="preserve">  （7）社会保障和就业 </t>
  </si>
  <si>
    <t xml:space="preserve">  （8）卫生健康</t>
  </si>
  <si>
    <t xml:space="preserve">  （9）节能环保 </t>
  </si>
  <si>
    <t xml:space="preserve">  （10）城乡社区 </t>
  </si>
  <si>
    <t xml:space="preserve">  （11）农林水 </t>
  </si>
  <si>
    <t xml:space="preserve">  （12）交通运输 </t>
  </si>
  <si>
    <t xml:space="preserve">  （13）资源勘探信息等 </t>
  </si>
  <si>
    <t xml:space="preserve">  （14）商业服务业等 </t>
  </si>
  <si>
    <t xml:space="preserve">  （15）金融 </t>
  </si>
  <si>
    <t xml:space="preserve">  （16）自然资源海洋气象等</t>
  </si>
  <si>
    <t xml:space="preserve">  （17）住房保障 </t>
  </si>
  <si>
    <t xml:space="preserve">  （18）粮油物资储备 </t>
  </si>
  <si>
    <t xml:space="preserve">  （19）灾害防治及应急管理 </t>
  </si>
  <si>
    <t xml:space="preserve">  （20）其他 </t>
  </si>
  <si>
    <t>三、一般债务收入</t>
  </si>
  <si>
    <t xml:space="preserve">     新增一般债券收入</t>
  </si>
  <si>
    <t xml:space="preserve">     再融资一般债券收入</t>
  </si>
  <si>
    <t>四、待偿债置换一般债券上年结余</t>
  </si>
  <si>
    <t>五、上年结余收入</t>
  </si>
  <si>
    <t>六、动用预算稳定调节基金</t>
  </si>
  <si>
    <t>七、调入资金</t>
  </si>
  <si>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政府性基金调入</t>
    </r>
  </si>
  <si>
    <t xml:space="preserve">     国有资本经营预算调入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</si>
  <si>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财政专户管理资金调入</t>
    </r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</si>
  <si>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其他调入</t>
    </r>
  </si>
  <si>
    <t>公共财政预算支出</t>
  </si>
  <si>
    <t>一、本年公共财政预算支出</t>
  </si>
  <si>
    <t>二、上解支出</t>
  </si>
  <si>
    <t xml:space="preserve"> 1、原体制上解数</t>
  </si>
  <si>
    <t xml:space="preserve"> 2、出口退税超基数返还地方负担专项上解</t>
  </si>
  <si>
    <t xml:space="preserve"> 3、专项上解支出</t>
  </si>
  <si>
    <t xml:space="preserve">  （1）十四五期间援疆资金-2023年</t>
  </si>
  <si>
    <t xml:space="preserve">  （2）长财预[2023]52号水资源税上解（2024-2028）</t>
  </si>
  <si>
    <t xml:space="preserve">  （3）体制管理型直管县基数上解</t>
  </si>
  <si>
    <t xml:space="preserve">  （4）市级对体制管理型直管县基数上解</t>
  </si>
  <si>
    <t xml:space="preserve">  （5）补贴县摘帽资金到期上解的结算</t>
  </si>
  <si>
    <t xml:space="preserve">  （6）改变粮食风险基金拨款渠道的结算</t>
  </si>
  <si>
    <t xml:space="preserve">  （7）晋财建二[2019]177号生态环境监测机构上划基数</t>
  </si>
  <si>
    <t xml:space="preserve">  （8）市县法检两院上划基数结算</t>
  </si>
  <si>
    <t xml:space="preserve">  （9）长财社[2020]45号医疗卫生领域改革基数划转上解</t>
  </si>
  <si>
    <t xml:space="preserve">  （10）晋财教[2020]30号教育领域改革基数划转上解</t>
  </si>
  <si>
    <t xml:space="preserve">  （11）长财教[2021]14号公共文化领域改革基数划转上解（中央）</t>
  </si>
  <si>
    <t xml:space="preserve">  （12）长财教[2021]125号公共文化领域改革基数划转上解（省级）</t>
  </si>
  <si>
    <t xml:space="preserve">  （13）晋财文[2022]4号公共文化改革基数上解-博物馆纪念馆（省级）</t>
  </si>
  <si>
    <t xml:space="preserve">  （14）长财政法[2021]10号国防领域改革基数划转上解（中央）</t>
  </si>
  <si>
    <t xml:space="preserve">  （15）长财社[2021]119号国防领域义务兵优待金基数上解（省级）</t>
  </si>
  <si>
    <t xml:space="preserve">  （16）长财社[2021]132号国防领域义务兵优待金基数上解（市级）</t>
  </si>
  <si>
    <t xml:space="preserve">  （17）长财预[2024]00号省以下财政体制改革收入下划基数上解（预上解）</t>
  </si>
  <si>
    <t xml:space="preserve">  （18）体制管理型省直管县结算上解（见附表）</t>
  </si>
  <si>
    <t xml:space="preserve">  （19）教育费附加、地方教育费附加专项上解（高新区/经开区）</t>
  </si>
  <si>
    <r>
      <t xml:space="preserve">  </t>
    </r>
    <r>
      <rPr>
        <sz val="9"/>
        <rFont val="宋体"/>
        <family val="3"/>
        <charset val="134"/>
      </rPr>
      <t>（20）长财预[2024]00号23年增值税留抵退税省级调库部分上解（预上解）</t>
    </r>
    <phoneticPr fontId="9" type="noConversion"/>
  </si>
  <si>
    <r>
      <t xml:space="preserve">  </t>
    </r>
    <r>
      <rPr>
        <sz val="9"/>
        <rFont val="宋体"/>
        <family val="3"/>
        <charset val="134"/>
      </rPr>
      <t>（21）长财预[2024]00号23年增值税留抵退税省级代垫部分上解（预上解）</t>
    </r>
    <phoneticPr fontId="9" type="noConversion"/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</si>
  <si>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（22）长财建一[2022]142号可再生能源电价附加增值税返还资金地方扣款</t>
    </r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</si>
  <si>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（23）晋财资环[2023]229号扣缴2022.12-2023.11空气质量考核</t>
    </r>
  </si>
  <si>
    <t xml:space="preserve">  （24）长财建二[2023]249号市级空气质量和水质考核奖惩资金</t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</si>
  <si>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（25）长财建二函[2023]14号2023年耕地开垦费上解</t>
    </r>
  </si>
  <si>
    <r>
      <rPr>
        <sz val="9"/>
        <color rgb="FFFF0000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（99）其他</t>
    </r>
  </si>
  <si>
    <t>三、调出资金</t>
  </si>
  <si>
    <t>四、一般债务还本支出</t>
  </si>
  <si>
    <t xml:space="preserve">   1.一般债券还本支出</t>
  </si>
  <si>
    <t xml:space="preserve">   2.向外国政府借款还本支出</t>
  </si>
  <si>
    <t xml:space="preserve">   3.向国际组织借款还本支出</t>
  </si>
  <si>
    <t xml:space="preserve">   4.其他一般债务还本支出</t>
  </si>
  <si>
    <t>五、增设预算周转金</t>
  </si>
  <si>
    <t>四、待偿债置换一般债券结余</t>
  </si>
  <si>
    <t>六、国债转贷拨付及年终结余</t>
  </si>
  <si>
    <t>七、补充预算稳定调节基金</t>
  </si>
  <si>
    <t>八、待偿债置换一般债券结余</t>
  </si>
  <si>
    <t>公共财政预算年终结余</t>
  </si>
  <si>
    <t xml:space="preserve">     其中：本级</t>
  </si>
  <si>
    <t xml:space="preserve">  减：结转下年的支出</t>
  </si>
  <si>
    <t xml:space="preserve"> 公共财政预算净结余</t>
  </si>
  <si>
    <t>一、政府性基金预算收入合计</t>
  </si>
  <si>
    <t>（一）本年基金预算收入</t>
  </si>
  <si>
    <t>（二）上级财政补助收入</t>
  </si>
  <si>
    <t>（三）待偿债置换专项债券上年结余</t>
  </si>
  <si>
    <t>（四）上年结余收入</t>
  </si>
  <si>
    <t>（五）调入资金</t>
  </si>
  <si>
    <t>（六）专项债券收入</t>
  </si>
  <si>
    <t xml:space="preserve">      新增专项债券收入</t>
  </si>
  <si>
    <t xml:space="preserve">      再融资专项债券收入</t>
  </si>
  <si>
    <t>二、政府性基金预算支出合计</t>
  </si>
  <si>
    <t>（一）本年基金预算支出</t>
  </si>
  <si>
    <t>（二）上解上级支出</t>
  </si>
  <si>
    <t xml:space="preserve">  1、2022年度土地出让收益2%部分专项上解</t>
  </si>
  <si>
    <t>（三）调出资金</t>
  </si>
  <si>
    <t>（四）专项债务还本支出</t>
  </si>
  <si>
    <t xml:space="preserve">   1.专项债券还本支出</t>
  </si>
  <si>
    <t xml:space="preserve">   2.其他专项债务的还本支出</t>
  </si>
  <si>
    <t>（五）待偿债置换专项债券结余支出</t>
  </si>
  <si>
    <t>三、政府性基金预算年终结余</t>
  </si>
  <si>
    <t xml:space="preserve">   其中：本级</t>
  </si>
  <si>
    <t xml:space="preserve"> 政府性基金预算净结余</t>
  </si>
  <si>
    <t>一、国有资本经营预算收入合计</t>
  </si>
  <si>
    <t>（一）本年国资预算收入</t>
  </si>
  <si>
    <t>（三）上年结余收入</t>
  </si>
  <si>
    <t>二、国有资本经营预算支出合计</t>
  </si>
  <si>
    <t>（一）本年国资预算支出</t>
  </si>
  <si>
    <t>（二）调出资金</t>
  </si>
  <si>
    <t>三、国有资本经营预算年终结余</t>
  </si>
  <si>
    <t xml:space="preserve"> 国有资本经营预算净结余</t>
  </si>
  <si>
    <t>一、资  金  结  算</t>
  </si>
  <si>
    <t>（一）2023年上级财政补助数</t>
  </si>
  <si>
    <t>（二）2023年地方少上解数</t>
  </si>
  <si>
    <t xml:space="preserve">   1、2023年地方应上解数</t>
  </si>
  <si>
    <t xml:space="preserve">   2、2023年金库实收上解数</t>
  </si>
  <si>
    <t>（三）截至2023年12月31日上级财政已拨款</t>
  </si>
  <si>
    <t xml:space="preserve">   通过银行拨款</t>
  </si>
  <si>
    <t xml:space="preserve">   预抵税收返还</t>
  </si>
  <si>
    <t xml:space="preserve">   上年超借</t>
  </si>
  <si>
    <t>（四）最后结算县（市、区）欠市财政资金</t>
  </si>
  <si>
    <t xml:space="preserve">  （正数表示下级超借，负数表示上级欠下级）</t>
  </si>
  <si>
    <t>二、1998-2023年国债转贷资金结算</t>
  </si>
  <si>
    <t xml:space="preserve"> （一）截至2023年12月31日上级财政应拨国债资金</t>
  </si>
  <si>
    <t xml:space="preserve"> （二）截至2023年12月31日上级财政已拨国债资金</t>
  </si>
  <si>
    <t xml:space="preserve"> （三）截2023年12月31日欠拨国债资金</t>
  </si>
  <si>
    <t xml:space="preserve"> （四）截至2023年12月31日地方已偿还国债转贷本金</t>
  </si>
  <si>
    <t xml:space="preserve"> （五）2004至2023年省财政转贷资金转拨款</t>
  </si>
  <si>
    <t>2023年末预算稳定调节基金</t>
  </si>
  <si>
    <t>2024年末预算稳定调节基金</t>
  </si>
  <si>
    <t>20xx年末预算周转金</t>
  </si>
  <si>
    <t>年初公共预算收入</t>
  </si>
  <si>
    <t>调整</t>
  </si>
  <si>
    <t>调整后收入</t>
  </si>
  <si>
    <t>超收</t>
  </si>
  <si>
    <t>年初基金预算收入</t>
  </si>
  <si>
    <t>年初国资预算收入</t>
  </si>
  <si>
    <t xml:space="preserve">    长财行[2023]63号24年度选调生到村工作中央和省级财政补助资金</t>
    <phoneticPr fontId="4" type="noConversion"/>
  </si>
  <si>
    <t>单位：万元</t>
    <phoneticPr fontId="4" type="noConversion"/>
  </si>
  <si>
    <t>2024年一般转移支付明细公开表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</si>
</sst>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_ * #,##0.00_ ;_ * \-#,##0.00_ ;_ * &quot;-&quot;??_ ;_ @_ "/>
    <numFmt numFmtId="177" formatCode="0_ "/>
    <numFmt numFmtId="178" formatCode="0.0_ "/>
  </numFmts>
  <fonts count="17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20"/>
      <name val="隶书_GB2312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>
      <alignment vertical="center"/>
    </xf>
    <xf numFmtId="0" fontId="2" fillId="0" borderId="0"/>
  </cellStyleXfs>
  <cellXfs count="46">
    <xf numFmtId="0" fontId="0" fillId="0" borderId="0" xfId="0"/>
    <xf numFmtId="0" fontId="2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 applyProtection="1">
      <alignment horizontal="left" vertical="center" wrapText="1"/>
      <protection locked="0"/>
    </xf>
    <xf numFmtId="0" fontId="2" fillId="0" borderId="0" xfId="2" applyNumberFormat="1" applyFont="1" applyFill="1" applyAlignment="1" applyProtection="1">
      <alignment vertical="center"/>
      <protection locked="0"/>
    </xf>
    <xf numFmtId="0" fontId="7" fillId="0" borderId="1" xfId="2" applyNumberFormat="1" applyFont="1" applyFill="1" applyBorder="1" applyAlignment="1" applyProtection="1">
      <alignment horizontal="distributed" vertical="center" shrinkToFit="1"/>
      <protection locked="0"/>
    </xf>
    <xf numFmtId="0" fontId="8" fillId="0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2" applyNumberFormat="1" applyFont="1" applyFill="1" applyBorder="1" applyAlignment="1" applyProtection="1">
      <alignment vertical="center" shrinkToFit="1"/>
      <protection locked="0"/>
    </xf>
    <xf numFmtId="0" fontId="7" fillId="2" borderId="1" xfId="1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1" xfId="1" applyNumberFormat="1" applyFont="1" applyFill="1" applyBorder="1" applyAlignment="1" applyProtection="1">
      <alignment vertical="center"/>
      <protection locked="0"/>
    </xf>
    <xf numFmtId="0" fontId="9" fillId="2" borderId="1" xfId="2" applyNumberFormat="1" applyFont="1" applyFill="1" applyBorder="1" applyAlignment="1" applyProtection="1">
      <alignment vertical="center" shrinkToFit="1"/>
      <protection locked="0"/>
    </xf>
    <xf numFmtId="0" fontId="9" fillId="2" borderId="1" xfId="1" applyNumberFormat="1" applyFont="1" applyFill="1" applyBorder="1" applyAlignment="1" applyProtection="1">
      <alignment vertical="center"/>
    </xf>
    <xf numFmtId="0" fontId="10" fillId="0" borderId="1" xfId="2" applyNumberFormat="1" applyFont="1" applyFill="1" applyBorder="1" applyAlignment="1" applyProtection="1">
      <alignment vertical="center" shrinkToFit="1"/>
      <protection locked="0"/>
    </xf>
    <xf numFmtId="0" fontId="9" fillId="0" borderId="1" xfId="1" applyNumberFormat="1" applyFont="1" applyFill="1" applyBorder="1" applyAlignment="1" applyProtection="1">
      <alignment horizontal="right"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177" fontId="9" fillId="2" borderId="1" xfId="1" applyNumberFormat="1" applyFont="1" applyFill="1" applyBorder="1" applyAlignment="1" applyProtection="1">
      <alignment vertical="center"/>
    </xf>
    <xf numFmtId="0" fontId="9" fillId="0" borderId="1" xfId="1" applyNumberFormat="1" applyFont="1" applyFill="1" applyBorder="1" applyAlignment="1" applyProtection="1">
      <alignment vertical="center"/>
    </xf>
    <xf numFmtId="0" fontId="10" fillId="0" borderId="1" xfId="2" applyFont="1" applyFill="1" applyBorder="1" applyAlignment="1" applyProtection="1">
      <alignment vertical="center" shrinkToFit="1"/>
      <protection locked="0"/>
    </xf>
    <xf numFmtId="177" fontId="9" fillId="2" borderId="1" xfId="1" applyNumberFormat="1" applyFont="1" applyFill="1" applyBorder="1" applyAlignment="1" applyProtection="1">
      <alignment vertical="center"/>
      <protection locked="0"/>
    </xf>
    <xf numFmtId="0" fontId="9" fillId="0" borderId="1" xfId="1" applyNumberFormat="1" applyFont="1" applyFill="1" applyBorder="1" applyAlignment="1" applyProtection="1">
      <alignment vertical="center"/>
      <protection locked="0"/>
    </xf>
    <xf numFmtId="177" fontId="9" fillId="0" borderId="1" xfId="1" applyNumberFormat="1" applyFont="1" applyFill="1" applyBorder="1" applyAlignment="1" applyProtection="1">
      <alignment vertical="center"/>
    </xf>
    <xf numFmtId="0" fontId="2" fillId="0" borderId="0" xfId="2" applyFont="1" applyFill="1" applyAlignment="1">
      <alignment vertical="center"/>
    </xf>
    <xf numFmtId="0" fontId="9" fillId="0" borderId="1" xfId="2" applyNumberFormat="1" applyFont="1" applyFill="1" applyBorder="1" applyAlignment="1" applyProtection="1">
      <alignment vertical="center" shrinkToFit="1"/>
      <protection locked="0"/>
    </xf>
    <xf numFmtId="177" fontId="9" fillId="0" borderId="1" xfId="1" applyNumberFormat="1" applyFont="1" applyFill="1" applyBorder="1" applyAlignment="1" applyProtection="1">
      <alignment vertical="center"/>
      <protection locked="0"/>
    </xf>
    <xf numFmtId="0" fontId="9" fillId="3" borderId="1" xfId="2" applyNumberFormat="1" applyFont="1" applyFill="1" applyBorder="1" applyAlignment="1" applyProtection="1">
      <alignment vertical="center" shrinkToFit="1"/>
      <protection locked="0"/>
    </xf>
    <xf numFmtId="0" fontId="9" fillId="2" borderId="1" xfId="2" applyFont="1" applyFill="1" applyBorder="1" applyAlignment="1" applyProtection="1">
      <alignment vertical="center" shrinkToFit="1"/>
      <protection locked="0"/>
    </xf>
    <xf numFmtId="0" fontId="11" fillId="0" borderId="0" xfId="2" applyFont="1" applyFill="1" applyAlignment="1">
      <alignment vertical="center"/>
    </xf>
    <xf numFmtId="178" fontId="9" fillId="0" borderId="1" xfId="1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vertical="center" shrinkToFit="1"/>
      <protection locked="0"/>
    </xf>
    <xf numFmtId="0" fontId="10" fillId="0" borderId="1" xfId="2" applyNumberFormat="1" applyFont="1" applyFill="1" applyBorder="1" applyAlignment="1" applyProtection="1">
      <alignment vertical="center" shrinkToFit="1" readingOrder="1"/>
      <protection locked="0"/>
    </xf>
    <xf numFmtId="0" fontId="9" fillId="3" borderId="1" xfId="2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2" applyNumberFormat="1" applyFont="1" applyFill="1" applyBorder="1" applyAlignment="1" applyProtection="1">
      <alignment vertical="center" wrapText="1" readingOrder="1"/>
      <protection locked="0"/>
    </xf>
    <xf numFmtId="177" fontId="7" fillId="0" borderId="1" xfId="1" applyNumberFormat="1" applyFont="1" applyFill="1" applyBorder="1" applyAlignment="1" applyProtection="1">
      <alignment vertical="center"/>
    </xf>
    <xf numFmtId="0" fontId="2" fillId="0" borderId="0" xfId="2" applyNumberFormat="1" applyFont="1" applyFill="1" applyAlignment="1">
      <alignment vertical="center" shrinkToFit="1"/>
    </xf>
    <xf numFmtId="0" fontId="6" fillId="3" borderId="1" xfId="2" applyNumberFormat="1" applyFont="1" applyFill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vertical="center"/>
    </xf>
    <xf numFmtId="0" fontId="6" fillId="2" borderId="1" xfId="2" applyNumberFormat="1" applyFont="1" applyFill="1" applyBorder="1" applyAlignment="1">
      <alignment horizontal="right" vertical="center" wrapText="1"/>
    </xf>
    <xf numFmtId="0" fontId="5" fillId="2" borderId="1" xfId="2" applyNumberFormat="1" applyFont="1" applyFill="1" applyBorder="1" applyAlignment="1">
      <alignment vertical="center"/>
    </xf>
    <xf numFmtId="0" fontId="6" fillId="4" borderId="1" xfId="2" applyNumberFormat="1" applyFont="1" applyFill="1" applyBorder="1" applyAlignment="1">
      <alignment horizontal="right" vertical="center" wrapText="1"/>
    </xf>
    <xf numFmtId="0" fontId="5" fillId="4" borderId="1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177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vertical="center" wrapText="1"/>
    </xf>
    <xf numFmtId="0" fontId="9" fillId="4" borderId="1" xfId="2" applyNumberFormat="1" applyFont="1" applyFill="1" applyBorder="1" applyAlignment="1" applyProtection="1">
      <alignment vertical="center" shrinkToFit="1"/>
      <protection locked="0"/>
    </xf>
    <xf numFmtId="0" fontId="3" fillId="0" borderId="0" xfId="2" applyNumberFormat="1" applyFont="1" applyFill="1" applyAlignment="1" applyProtection="1">
      <alignment horizontal="center" vertical="center" wrapText="1"/>
      <protection locked="0"/>
    </xf>
  </cellXfs>
  <cellStyles count="3">
    <cellStyle name="?鹎%U龡&amp;H?_x0008__x001c__x001c_?_x0007__x0001__x0001_" xfId="2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80"/>
  <sheetViews>
    <sheetView tabSelected="1" workbookViewId="0">
      <selection activeCell="I15" sqref="H14:I15"/>
    </sheetView>
  </sheetViews>
  <sheetFormatPr defaultColWidth="9" defaultRowHeight="14.25"/>
  <cols>
    <col min="1" max="1" width="45" style="43" customWidth="1"/>
    <col min="2" max="2" width="15.125" style="1" customWidth="1"/>
    <col min="3" max="16384" width="9" style="1"/>
  </cols>
  <sheetData>
    <row r="1" spans="1:2" ht="25.5">
      <c r="A1" s="45" t="s">
        <v>299</v>
      </c>
      <c r="B1" s="45"/>
    </row>
    <row r="2" spans="1:2">
      <c r="A2" s="2"/>
      <c r="B2" s="3" t="s">
        <v>298</v>
      </c>
    </row>
    <row r="3" spans="1:2">
      <c r="A3" s="4" t="s">
        <v>0</v>
      </c>
      <c r="B3" s="5" t="s">
        <v>1</v>
      </c>
    </row>
    <row r="4" spans="1:2">
      <c r="A4" s="6" t="s">
        <v>2</v>
      </c>
      <c r="B4" s="7">
        <f t="shared" ref="B4" si="0">SUM(B5:B6,B239,B242:B245)</f>
        <v>223367</v>
      </c>
    </row>
    <row r="5" spans="1:2">
      <c r="A5" s="8" t="s">
        <v>3</v>
      </c>
      <c r="B5" s="9">
        <v>80438</v>
      </c>
    </row>
    <row r="6" spans="1:2">
      <c r="A6" s="6" t="s">
        <v>4</v>
      </c>
      <c r="B6" s="7">
        <f t="shared" ref="B6" si="1">SUM(B7,B13,B218)</f>
        <v>99401</v>
      </c>
    </row>
    <row r="7" spans="1:2">
      <c r="A7" s="10" t="s">
        <v>5</v>
      </c>
      <c r="B7" s="11">
        <f t="shared" ref="B7" si="2">SUM(B8:B12)</f>
        <v>2333</v>
      </c>
    </row>
    <row r="8" spans="1:2">
      <c r="A8" s="12" t="s">
        <v>6</v>
      </c>
      <c r="B8" s="13">
        <v>-1321</v>
      </c>
    </row>
    <row r="9" spans="1:2">
      <c r="A9" s="12" t="s">
        <v>7</v>
      </c>
      <c r="B9" s="13">
        <v>326</v>
      </c>
    </row>
    <row r="10" spans="1:2">
      <c r="A10" s="12" t="s">
        <v>8</v>
      </c>
      <c r="B10" s="14">
        <v>5254</v>
      </c>
    </row>
    <row r="11" spans="1:2">
      <c r="A11" s="12" t="s">
        <v>9</v>
      </c>
      <c r="B11" s="13">
        <v>8</v>
      </c>
    </row>
    <row r="12" spans="1:2">
      <c r="A12" s="12" t="s">
        <v>10</v>
      </c>
      <c r="B12" s="14">
        <v>-1934</v>
      </c>
    </row>
    <row r="13" spans="1:2">
      <c r="A13" s="10" t="s">
        <v>11</v>
      </c>
      <c r="B13" s="15">
        <f t="shared" ref="B13" si="3">SUM(B14,B19,B39,B44,B90,B94,B96,B100,B104,B136,B208,B132,B187,B151,B154,B163,B166,B184,B160,B169,B175,B178,B181,B157,B172,B190,B193,B198,B203)</f>
        <v>94885</v>
      </c>
    </row>
    <row r="14" spans="1:2">
      <c r="A14" s="10" t="s">
        <v>12</v>
      </c>
      <c r="B14" s="11">
        <f t="shared" ref="B14" si="4">SUM(B15:B18)</f>
        <v>17785</v>
      </c>
    </row>
    <row r="15" spans="1:2">
      <c r="A15" s="12" t="s">
        <v>13</v>
      </c>
      <c r="B15" s="16"/>
    </row>
    <row r="16" spans="1:2">
      <c r="A16" s="17" t="s">
        <v>14</v>
      </c>
      <c r="B16" s="16"/>
    </row>
    <row r="17" spans="1:2">
      <c r="A17" s="17" t="s">
        <v>15</v>
      </c>
      <c r="B17" s="16"/>
    </row>
    <row r="18" spans="1:2">
      <c r="A18" s="17" t="s">
        <v>16</v>
      </c>
      <c r="B18" s="16">
        <v>17785</v>
      </c>
    </row>
    <row r="19" spans="1:2">
      <c r="A19" s="10" t="s">
        <v>17</v>
      </c>
      <c r="B19" s="18">
        <f t="shared" ref="B19" si="5">ROUND(B20,0)</f>
        <v>25902</v>
      </c>
    </row>
    <row r="20" spans="1:2">
      <c r="A20" s="10" t="s">
        <v>18</v>
      </c>
      <c r="B20" s="15">
        <f t="shared" ref="B20" si="6">SUM(B21:B38)</f>
        <v>25901.752</v>
      </c>
    </row>
    <row r="21" spans="1:2">
      <c r="A21" s="12" t="s">
        <v>19</v>
      </c>
      <c r="B21" s="19">
        <v>1144</v>
      </c>
    </row>
    <row r="22" spans="1:2">
      <c r="A22" s="12" t="s">
        <v>20</v>
      </c>
      <c r="B22" s="16">
        <v>1454</v>
      </c>
    </row>
    <row r="23" spans="1:2" s="21" customFormat="1">
      <c r="A23" s="12" t="s">
        <v>21</v>
      </c>
      <c r="B23" s="20">
        <v>332</v>
      </c>
    </row>
    <row r="24" spans="1:2">
      <c r="A24" s="12" t="s">
        <v>22</v>
      </c>
      <c r="B24" s="19">
        <v>1106</v>
      </c>
    </row>
    <row r="25" spans="1:2">
      <c r="A25" s="12" t="s">
        <v>23</v>
      </c>
      <c r="B25" s="19">
        <v>1542</v>
      </c>
    </row>
    <row r="26" spans="1:2">
      <c r="A26" s="22" t="s">
        <v>24</v>
      </c>
      <c r="B26" s="19">
        <v>155.75200000000001</v>
      </c>
    </row>
    <row r="27" spans="1:2">
      <c r="A27" s="22" t="s">
        <v>25</v>
      </c>
      <c r="B27" s="19">
        <v>80</v>
      </c>
    </row>
    <row r="28" spans="1:2">
      <c r="A28" s="22" t="s">
        <v>26</v>
      </c>
      <c r="B28" s="19">
        <v>294</v>
      </c>
    </row>
    <row r="29" spans="1:2">
      <c r="A29" s="22" t="s">
        <v>27</v>
      </c>
      <c r="B29" s="19">
        <v>1152</v>
      </c>
    </row>
    <row r="30" spans="1:2">
      <c r="A30" s="22" t="s">
        <v>28</v>
      </c>
      <c r="B30" s="16">
        <v>18642</v>
      </c>
    </row>
    <row r="31" spans="1:2">
      <c r="A31" s="22" t="s">
        <v>29</v>
      </c>
      <c r="B31" s="16"/>
    </row>
    <row r="32" spans="1:2">
      <c r="A32" s="22" t="s">
        <v>30</v>
      </c>
      <c r="B32" s="16"/>
    </row>
    <row r="33" spans="1:2">
      <c r="A33" s="22" t="s">
        <v>31</v>
      </c>
      <c r="B33" s="16"/>
    </row>
    <row r="34" spans="1:2">
      <c r="A34" s="22" t="s">
        <v>32</v>
      </c>
      <c r="B34" s="19"/>
    </row>
    <row r="35" spans="1:2">
      <c r="A35" s="22" t="s">
        <v>33</v>
      </c>
      <c r="B35" s="19"/>
    </row>
    <row r="36" spans="1:2">
      <c r="A36" s="22" t="s">
        <v>34</v>
      </c>
      <c r="B36" s="19"/>
    </row>
    <row r="37" spans="1:2">
      <c r="A37" s="22" t="s">
        <v>35</v>
      </c>
      <c r="B37" s="19"/>
    </row>
    <row r="38" spans="1:2">
      <c r="A38" s="22"/>
      <c r="B38" s="19"/>
    </row>
    <row r="39" spans="1:2">
      <c r="A39" s="10" t="s">
        <v>36</v>
      </c>
      <c r="B39" s="11">
        <f t="shared" ref="B39" si="7">SUM(B40:B43)</f>
        <v>6858</v>
      </c>
    </row>
    <row r="40" spans="1:2">
      <c r="A40" s="22" t="s">
        <v>37</v>
      </c>
      <c r="B40" s="16">
        <v>6858</v>
      </c>
    </row>
    <row r="41" spans="1:2">
      <c r="A41" s="22" t="s">
        <v>38</v>
      </c>
      <c r="B41" s="19"/>
    </row>
    <row r="42" spans="1:2">
      <c r="A42" s="22" t="s">
        <v>39</v>
      </c>
      <c r="B42" s="19"/>
    </row>
    <row r="43" spans="1:2">
      <c r="A43" s="22"/>
      <c r="B43" s="19"/>
    </row>
    <row r="44" spans="1:2">
      <c r="A44" s="10" t="s">
        <v>40</v>
      </c>
      <c r="B44" s="18">
        <f t="shared" ref="B44" si="8">ROUND(B45,0)</f>
        <v>562</v>
      </c>
    </row>
    <row r="45" spans="1:2">
      <c r="A45" s="10" t="s">
        <v>18</v>
      </c>
      <c r="B45" s="15">
        <f t="shared" ref="B45" si="9">SUM(B46:B89)</f>
        <v>561.98</v>
      </c>
    </row>
    <row r="46" spans="1:2" s="21" customFormat="1">
      <c r="A46" s="12" t="s">
        <v>41</v>
      </c>
      <c r="B46" s="16">
        <v>14</v>
      </c>
    </row>
    <row r="47" spans="1:2" s="21" customFormat="1">
      <c r="A47" s="12" t="s">
        <v>42</v>
      </c>
      <c r="B47" s="16"/>
    </row>
    <row r="48" spans="1:2" s="21" customFormat="1">
      <c r="A48" s="12" t="s">
        <v>43</v>
      </c>
      <c r="B48" s="16">
        <v>82</v>
      </c>
    </row>
    <row r="49" spans="1:2" s="21" customFormat="1">
      <c r="A49" s="12" t="s">
        <v>44</v>
      </c>
      <c r="B49" s="16">
        <v>514.69000000000005</v>
      </c>
    </row>
    <row r="50" spans="1:2" s="21" customFormat="1">
      <c r="A50" s="12" t="s">
        <v>45</v>
      </c>
      <c r="B50" s="16">
        <v>-82</v>
      </c>
    </row>
    <row r="51" spans="1:2" s="21" customFormat="1">
      <c r="A51" s="12" t="s">
        <v>46</v>
      </c>
      <c r="B51" s="16">
        <v>-200.3</v>
      </c>
    </row>
    <row r="52" spans="1:2">
      <c r="A52" s="12" t="s">
        <v>47</v>
      </c>
      <c r="B52" s="16">
        <v>4.4000000000000004</v>
      </c>
    </row>
    <row r="53" spans="1:2">
      <c r="A53" s="12" t="s">
        <v>48</v>
      </c>
      <c r="B53" s="16"/>
    </row>
    <row r="54" spans="1:2" s="21" customFormat="1">
      <c r="A54" s="22" t="s">
        <v>49</v>
      </c>
      <c r="B54" s="16">
        <v>48</v>
      </c>
    </row>
    <row r="55" spans="1:2" s="21" customFormat="1">
      <c r="A55" s="22" t="s">
        <v>50</v>
      </c>
      <c r="B55" s="16"/>
    </row>
    <row r="56" spans="1:2" s="21" customFormat="1">
      <c r="A56" s="22" t="s">
        <v>51</v>
      </c>
      <c r="B56" s="16"/>
    </row>
    <row r="57" spans="1:2" s="21" customFormat="1">
      <c r="A57" s="22" t="s">
        <v>52</v>
      </c>
      <c r="B57" s="16"/>
    </row>
    <row r="58" spans="1:2" s="21" customFormat="1">
      <c r="A58" s="22" t="s">
        <v>53</v>
      </c>
      <c r="B58" s="16"/>
    </row>
    <row r="59" spans="1:2" s="21" customFormat="1">
      <c r="A59" s="22" t="s">
        <v>54</v>
      </c>
      <c r="B59" s="16">
        <v>70.91</v>
      </c>
    </row>
    <row r="60" spans="1:2" s="21" customFormat="1">
      <c r="A60" s="22" t="s">
        <v>55</v>
      </c>
      <c r="B60" s="16"/>
    </row>
    <row r="61" spans="1:2" s="21" customFormat="1">
      <c r="A61" s="22" t="s">
        <v>56</v>
      </c>
      <c r="B61" s="16">
        <v>58.88</v>
      </c>
    </row>
    <row r="62" spans="1:2" s="21" customFormat="1">
      <c r="A62" s="22" t="s">
        <v>57</v>
      </c>
      <c r="B62" s="16">
        <v>40</v>
      </c>
    </row>
    <row r="63" spans="1:2" s="21" customFormat="1">
      <c r="A63" s="22" t="s">
        <v>58</v>
      </c>
      <c r="B63" s="16"/>
    </row>
    <row r="64" spans="1:2" s="21" customFormat="1">
      <c r="A64" s="22" t="s">
        <v>59</v>
      </c>
      <c r="B64" s="16"/>
    </row>
    <row r="65" spans="1:2" s="21" customFormat="1">
      <c r="A65" s="22" t="s">
        <v>60</v>
      </c>
      <c r="B65" s="16"/>
    </row>
    <row r="66" spans="1:2" s="21" customFormat="1">
      <c r="A66" s="22" t="s">
        <v>61</v>
      </c>
      <c r="B66" s="16"/>
    </row>
    <row r="67" spans="1:2" s="21" customFormat="1">
      <c r="A67" s="22" t="s">
        <v>62</v>
      </c>
      <c r="B67" s="16"/>
    </row>
    <row r="68" spans="1:2" s="21" customFormat="1">
      <c r="A68" s="22" t="s">
        <v>63</v>
      </c>
      <c r="B68" s="16"/>
    </row>
    <row r="69" spans="1:2" s="21" customFormat="1">
      <c r="A69" s="22" t="s">
        <v>64</v>
      </c>
      <c r="B69" s="16"/>
    </row>
    <row r="70" spans="1:2" s="21" customFormat="1">
      <c r="A70" s="44" t="s">
        <v>297</v>
      </c>
      <c r="B70" s="16">
        <v>11.4</v>
      </c>
    </row>
    <row r="71" spans="1:2" s="21" customFormat="1">
      <c r="A71" s="22" t="s">
        <v>65</v>
      </c>
      <c r="B71" s="16"/>
    </row>
    <row r="72" spans="1:2" s="21" customFormat="1">
      <c r="A72" s="22" t="s">
        <v>66</v>
      </c>
      <c r="B72" s="16"/>
    </row>
    <row r="73" spans="1:2" s="21" customFormat="1">
      <c r="A73" s="24" t="s">
        <v>67</v>
      </c>
      <c r="B73" s="16"/>
    </row>
    <row r="74" spans="1:2" s="21" customFormat="1">
      <c r="A74" s="22" t="s">
        <v>68</v>
      </c>
      <c r="B74" s="16"/>
    </row>
    <row r="75" spans="1:2" s="21" customFormat="1">
      <c r="A75" s="24" t="s">
        <v>69</v>
      </c>
      <c r="B75" s="16"/>
    </row>
    <row r="76" spans="1:2" s="21" customFormat="1">
      <c r="A76" s="22" t="s">
        <v>70</v>
      </c>
      <c r="B76" s="16"/>
    </row>
    <row r="77" spans="1:2" s="21" customFormat="1">
      <c r="A77" s="22" t="s">
        <v>71</v>
      </c>
      <c r="B77" s="16"/>
    </row>
    <row r="78" spans="1:2" s="21" customFormat="1">
      <c r="A78" s="22" t="s">
        <v>72</v>
      </c>
      <c r="B78" s="16"/>
    </row>
    <row r="79" spans="1:2" s="21" customFormat="1">
      <c r="A79" s="22" t="s">
        <v>73</v>
      </c>
      <c r="B79" s="16"/>
    </row>
    <row r="80" spans="1:2" s="21" customFormat="1">
      <c r="A80" s="22" t="s">
        <v>74</v>
      </c>
      <c r="B80" s="16"/>
    </row>
    <row r="81" spans="1:2" s="21" customFormat="1">
      <c r="A81" s="22" t="s">
        <v>75</v>
      </c>
      <c r="B81" s="16"/>
    </row>
    <row r="82" spans="1:2" s="21" customFormat="1">
      <c r="A82" s="22" t="s">
        <v>76</v>
      </c>
      <c r="B82" s="16"/>
    </row>
    <row r="83" spans="1:2" s="21" customFormat="1">
      <c r="A83" s="22" t="s">
        <v>77</v>
      </c>
      <c r="B83" s="16"/>
    </row>
    <row r="84" spans="1:2" s="21" customFormat="1">
      <c r="A84" s="22" t="s">
        <v>78</v>
      </c>
      <c r="B84" s="16"/>
    </row>
    <row r="85" spans="1:2" s="21" customFormat="1">
      <c r="A85" s="22" t="s">
        <v>79</v>
      </c>
      <c r="B85" s="16"/>
    </row>
    <row r="86" spans="1:2" s="21" customFormat="1">
      <c r="A86" s="22" t="s">
        <v>80</v>
      </c>
      <c r="B86" s="16"/>
    </row>
    <row r="87" spans="1:2" s="21" customFormat="1">
      <c r="A87" s="22" t="s">
        <v>81</v>
      </c>
      <c r="B87" s="16"/>
    </row>
    <row r="88" spans="1:2" s="21" customFormat="1">
      <c r="A88" s="22" t="s">
        <v>82</v>
      </c>
      <c r="B88" s="16"/>
    </row>
    <row r="89" spans="1:2" s="21" customFormat="1">
      <c r="A89" s="22"/>
      <c r="B89" s="16"/>
    </row>
    <row r="90" spans="1:2" s="21" customFormat="1">
      <c r="A90" s="10" t="s">
        <v>83</v>
      </c>
      <c r="B90" s="15">
        <f t="shared" ref="B90" si="10">SUM(B91:B93)</f>
        <v>0</v>
      </c>
    </row>
    <row r="91" spans="1:2" s="21" customFormat="1">
      <c r="A91" s="22" t="s">
        <v>84</v>
      </c>
      <c r="B91" s="20"/>
    </row>
    <row r="92" spans="1:2" s="21" customFormat="1">
      <c r="A92" s="22" t="s">
        <v>85</v>
      </c>
      <c r="B92" s="20"/>
    </row>
    <row r="93" spans="1:2" s="21" customFormat="1">
      <c r="A93" s="22"/>
      <c r="B93" s="20"/>
    </row>
    <row r="94" spans="1:2" s="21" customFormat="1">
      <c r="A94" s="10" t="s">
        <v>86</v>
      </c>
      <c r="B94" s="15">
        <f t="shared" ref="B94" si="11">B95</f>
        <v>0</v>
      </c>
    </row>
    <row r="95" spans="1:2">
      <c r="A95" s="12" t="s">
        <v>87</v>
      </c>
      <c r="B95" s="16"/>
    </row>
    <row r="96" spans="1:2">
      <c r="A96" s="25" t="s">
        <v>88</v>
      </c>
      <c r="B96" s="15">
        <f t="shared" ref="B96" si="12">SUM(B97:B99)</f>
        <v>0</v>
      </c>
    </row>
    <row r="97" spans="1:2">
      <c r="A97" s="22" t="s">
        <v>89</v>
      </c>
      <c r="B97" s="19"/>
    </row>
    <row r="98" spans="1:2">
      <c r="A98" s="22" t="s">
        <v>90</v>
      </c>
      <c r="B98" s="19"/>
    </row>
    <row r="99" spans="1:2">
      <c r="A99" s="22"/>
      <c r="B99" s="19"/>
    </row>
    <row r="100" spans="1:2">
      <c r="A100" s="10" t="s">
        <v>91</v>
      </c>
      <c r="B100" s="11">
        <f t="shared" ref="B100" si="13">SUM(B101:B103)</f>
        <v>0</v>
      </c>
    </row>
    <row r="101" spans="1:2">
      <c r="A101" s="22" t="s">
        <v>92</v>
      </c>
      <c r="B101" s="16"/>
    </row>
    <row r="102" spans="1:2">
      <c r="A102" s="22" t="s">
        <v>93</v>
      </c>
      <c r="B102" s="16"/>
    </row>
    <row r="103" spans="1:2">
      <c r="A103" s="22" t="s">
        <v>94</v>
      </c>
      <c r="B103" s="16"/>
    </row>
    <row r="104" spans="1:2">
      <c r="A104" s="25" t="s">
        <v>95</v>
      </c>
      <c r="B104" s="18">
        <f t="shared" ref="B104" si="14">ROUND(B105,0)</f>
        <v>7101</v>
      </c>
    </row>
    <row r="105" spans="1:2">
      <c r="A105" s="25" t="s">
        <v>18</v>
      </c>
      <c r="B105" s="15">
        <f t="shared" ref="B105" si="15">SUM(B106:B131)</f>
        <v>7100.91</v>
      </c>
    </row>
    <row r="106" spans="1:2">
      <c r="A106" s="12" t="s">
        <v>96</v>
      </c>
      <c r="B106" s="16">
        <v>514.13</v>
      </c>
    </row>
    <row r="107" spans="1:2">
      <c r="A107" s="12" t="s">
        <v>87</v>
      </c>
      <c r="B107" s="16">
        <f>280+33</f>
        <v>313</v>
      </c>
    </row>
    <row r="108" spans="1:2">
      <c r="A108" s="17" t="s">
        <v>97</v>
      </c>
      <c r="B108" s="16">
        <v>1</v>
      </c>
    </row>
    <row r="109" spans="1:2">
      <c r="A109" s="17" t="s">
        <v>98</v>
      </c>
      <c r="B109" s="16"/>
    </row>
    <row r="110" spans="1:2">
      <c r="A110" s="12" t="s">
        <v>99</v>
      </c>
      <c r="B110" s="16">
        <v>826.81</v>
      </c>
    </row>
    <row r="111" spans="1:2">
      <c r="A111" s="12" t="s">
        <v>100</v>
      </c>
      <c r="B111" s="16">
        <f>1.08+3.69</f>
        <v>4.7699999999999996</v>
      </c>
    </row>
    <row r="112" spans="1:2">
      <c r="A112" s="12" t="s">
        <v>101</v>
      </c>
      <c r="B112" s="19"/>
    </row>
    <row r="113" spans="1:2" s="21" customFormat="1">
      <c r="A113" s="17" t="s">
        <v>102</v>
      </c>
      <c r="B113" s="20">
        <v>342</v>
      </c>
    </row>
    <row r="114" spans="1:2" s="21" customFormat="1">
      <c r="A114" s="17" t="s">
        <v>103</v>
      </c>
      <c r="B114" s="20">
        <v>20</v>
      </c>
    </row>
    <row r="115" spans="1:2" s="21" customFormat="1">
      <c r="A115" s="12" t="s">
        <v>104</v>
      </c>
      <c r="B115" s="20"/>
    </row>
    <row r="116" spans="1:2">
      <c r="A116" s="12" t="s">
        <v>20</v>
      </c>
      <c r="B116" s="16">
        <v>3278</v>
      </c>
    </row>
    <row r="117" spans="1:2">
      <c r="A117" s="12" t="s">
        <v>105</v>
      </c>
      <c r="B117" s="16"/>
    </row>
    <row r="118" spans="1:2">
      <c r="A118" s="12" t="s">
        <v>106</v>
      </c>
      <c r="B118" s="16"/>
    </row>
    <row r="119" spans="1:2">
      <c r="A119" s="12" t="s">
        <v>107</v>
      </c>
      <c r="B119" s="16"/>
    </row>
    <row r="120" spans="1:2">
      <c r="A120" s="12" t="s">
        <v>108</v>
      </c>
      <c r="B120" s="16"/>
    </row>
    <row r="121" spans="1:2" s="26" customFormat="1">
      <c r="A121" s="12" t="s">
        <v>109</v>
      </c>
      <c r="B121" s="20"/>
    </row>
    <row r="122" spans="1:2">
      <c r="A122" s="22" t="s">
        <v>24</v>
      </c>
      <c r="B122" s="16">
        <v>107.2</v>
      </c>
    </row>
    <row r="123" spans="1:2">
      <c r="A123" s="22" t="s">
        <v>110</v>
      </c>
      <c r="B123" s="16">
        <v>1678</v>
      </c>
    </row>
    <row r="124" spans="1:2">
      <c r="A124" s="28" t="s">
        <v>111</v>
      </c>
      <c r="B124" s="16"/>
    </row>
    <row r="125" spans="1:2">
      <c r="A125" s="28" t="s">
        <v>112</v>
      </c>
      <c r="B125" s="16"/>
    </row>
    <row r="126" spans="1:2">
      <c r="A126" s="28" t="s">
        <v>113</v>
      </c>
      <c r="B126" s="16"/>
    </row>
    <row r="127" spans="1:2">
      <c r="A127" s="28" t="s">
        <v>114</v>
      </c>
      <c r="B127" s="16">
        <v>11</v>
      </c>
    </row>
    <row r="128" spans="1:2" s="21" customFormat="1">
      <c r="A128" s="22" t="s">
        <v>115</v>
      </c>
      <c r="B128" s="16">
        <v>5</v>
      </c>
    </row>
    <row r="129" spans="1:2">
      <c r="A129" s="22" t="s">
        <v>116</v>
      </c>
      <c r="B129" s="27"/>
    </row>
    <row r="130" spans="1:2">
      <c r="A130" s="28" t="s">
        <v>117</v>
      </c>
      <c r="B130" s="16"/>
    </row>
    <row r="131" spans="1:2">
      <c r="A131" s="22"/>
      <c r="B131" s="19"/>
    </row>
    <row r="132" spans="1:2">
      <c r="A132" s="10" t="s">
        <v>118</v>
      </c>
      <c r="B132" s="18">
        <f t="shared" ref="B132" si="16">SUM(B133:B135)</f>
        <v>796</v>
      </c>
    </row>
    <row r="133" spans="1:2">
      <c r="A133" s="22" t="s">
        <v>119</v>
      </c>
      <c r="B133" s="16">
        <v>796</v>
      </c>
    </row>
    <row r="134" spans="1:2">
      <c r="A134" s="22" t="s">
        <v>120</v>
      </c>
      <c r="B134" s="16"/>
    </row>
    <row r="135" spans="1:2">
      <c r="A135" s="22"/>
      <c r="B135" s="16"/>
    </row>
    <row r="136" spans="1:2">
      <c r="A136" s="10" t="s">
        <v>121</v>
      </c>
      <c r="B136" s="18">
        <f t="shared" ref="B136" si="17">ROUND(B137,0)</f>
        <v>493</v>
      </c>
    </row>
    <row r="137" spans="1:2">
      <c r="A137" s="10" t="s">
        <v>18</v>
      </c>
      <c r="B137" s="18">
        <f t="shared" ref="B137" si="18">SUM(B138:B150)</f>
        <v>492.928</v>
      </c>
    </row>
    <row r="138" spans="1:2">
      <c r="A138" s="22" t="s">
        <v>122</v>
      </c>
      <c r="B138" s="16">
        <v>492.928</v>
      </c>
    </row>
    <row r="139" spans="1:2">
      <c r="A139" s="22" t="s">
        <v>123</v>
      </c>
      <c r="B139" s="16"/>
    </row>
    <row r="140" spans="1:2">
      <c r="A140" s="22" t="s">
        <v>124</v>
      </c>
      <c r="B140" s="16"/>
    </row>
    <row r="141" spans="1:2">
      <c r="A141" s="22" t="s">
        <v>125</v>
      </c>
      <c r="B141" s="16"/>
    </row>
    <row r="142" spans="1:2">
      <c r="A142" s="22" t="s">
        <v>126</v>
      </c>
      <c r="B142" s="16"/>
    </row>
    <row r="143" spans="1:2">
      <c r="A143" s="22" t="s">
        <v>127</v>
      </c>
      <c r="B143" s="16"/>
    </row>
    <row r="144" spans="1:2">
      <c r="A144" s="22" t="s">
        <v>128</v>
      </c>
      <c r="B144" s="16"/>
    </row>
    <row r="145" spans="1:2" ht="17.25" customHeight="1">
      <c r="A145" s="22" t="s">
        <v>129</v>
      </c>
      <c r="B145" s="16"/>
    </row>
    <row r="146" spans="1:2" ht="17.25" customHeight="1">
      <c r="A146" s="22" t="s">
        <v>130</v>
      </c>
      <c r="B146" s="16"/>
    </row>
    <row r="147" spans="1:2" ht="17.25" customHeight="1">
      <c r="A147" s="22" t="s">
        <v>131</v>
      </c>
      <c r="B147" s="16"/>
    </row>
    <row r="148" spans="1:2" ht="17.25" customHeight="1">
      <c r="A148" s="22" t="s">
        <v>132</v>
      </c>
      <c r="B148" s="16"/>
    </row>
    <row r="149" spans="1:2" ht="17.25" customHeight="1">
      <c r="A149" s="22" t="s">
        <v>133</v>
      </c>
      <c r="B149" s="16"/>
    </row>
    <row r="150" spans="1:2" ht="17.25" customHeight="1">
      <c r="A150" s="22"/>
      <c r="B150" s="16"/>
    </row>
    <row r="151" spans="1:2" ht="17.25" customHeight="1">
      <c r="A151" s="10" t="s">
        <v>134</v>
      </c>
      <c r="B151" s="18">
        <f t="shared" ref="B151" si="19">ROUND(B152,0)</f>
        <v>861</v>
      </c>
    </row>
    <row r="152" spans="1:2" ht="17.25" customHeight="1">
      <c r="A152" s="10" t="s">
        <v>18</v>
      </c>
      <c r="B152" s="18">
        <f t="shared" ref="B152" si="20">SUM(B153:B153)</f>
        <v>861</v>
      </c>
    </row>
    <row r="153" spans="1:2" ht="17.25" customHeight="1">
      <c r="A153" s="22" t="s">
        <v>135</v>
      </c>
      <c r="B153" s="20">
        <v>861</v>
      </c>
    </row>
    <row r="154" spans="1:2" ht="17.25" customHeight="1">
      <c r="A154" s="10" t="s">
        <v>136</v>
      </c>
      <c r="B154" s="18">
        <f t="shared" ref="B154" si="21">ROUND(B155,0)</f>
        <v>4328</v>
      </c>
    </row>
    <row r="155" spans="1:2" ht="17.25" customHeight="1">
      <c r="A155" s="10" t="s">
        <v>18</v>
      </c>
      <c r="B155" s="18">
        <f t="shared" ref="B155" si="22">SUM(B156:B156)</f>
        <v>4328</v>
      </c>
    </row>
    <row r="156" spans="1:2" ht="17.25" customHeight="1">
      <c r="A156" s="22" t="s">
        <v>135</v>
      </c>
      <c r="B156" s="20">
        <v>4328</v>
      </c>
    </row>
    <row r="157" spans="1:2" ht="17.25" customHeight="1">
      <c r="A157" s="10" t="s">
        <v>137</v>
      </c>
      <c r="B157" s="18">
        <f t="shared" ref="B157" si="23">ROUND(B158,0)</f>
        <v>0</v>
      </c>
    </row>
    <row r="158" spans="1:2" ht="17.25" customHeight="1">
      <c r="A158" s="10" t="s">
        <v>18</v>
      </c>
      <c r="B158" s="18">
        <f t="shared" ref="B158" si="24">SUM(B159:B159)</f>
        <v>0</v>
      </c>
    </row>
    <row r="159" spans="1:2" ht="17.25" customHeight="1">
      <c r="A159" s="22" t="s">
        <v>135</v>
      </c>
      <c r="B159" s="20"/>
    </row>
    <row r="160" spans="1:2" ht="17.25" customHeight="1">
      <c r="A160" s="10" t="s">
        <v>138</v>
      </c>
      <c r="B160" s="18">
        <f t="shared" ref="B160" si="25">ROUND(B161,0)</f>
        <v>697</v>
      </c>
    </row>
    <row r="161" spans="1:2" ht="17.25" customHeight="1">
      <c r="A161" s="10" t="s">
        <v>18</v>
      </c>
      <c r="B161" s="18">
        <f t="shared" ref="B161" si="26">SUM(B162:B162)</f>
        <v>696.98599999999999</v>
      </c>
    </row>
    <row r="162" spans="1:2" ht="17.25" customHeight="1">
      <c r="A162" s="22" t="s">
        <v>135</v>
      </c>
      <c r="B162" s="20">
        <v>696.98599999999999</v>
      </c>
    </row>
    <row r="163" spans="1:2" ht="17.25" customHeight="1">
      <c r="A163" s="10" t="s">
        <v>139</v>
      </c>
      <c r="B163" s="18">
        <f t="shared" ref="B163" si="27">ROUND(B164,0)</f>
        <v>11815</v>
      </c>
    </row>
    <row r="164" spans="1:2" ht="17.25" customHeight="1">
      <c r="A164" s="10" t="s">
        <v>18</v>
      </c>
      <c r="B164" s="18">
        <f t="shared" ref="B164" si="28">SUM(B165:B165)</f>
        <v>11814.78</v>
      </c>
    </row>
    <row r="165" spans="1:2" ht="17.25" customHeight="1">
      <c r="A165" s="22" t="s">
        <v>135</v>
      </c>
      <c r="B165" s="20">
        <v>11814.78</v>
      </c>
    </row>
    <row r="166" spans="1:2" ht="17.25" customHeight="1">
      <c r="A166" s="10" t="s">
        <v>140</v>
      </c>
      <c r="B166" s="18">
        <f t="shared" ref="B166" si="29">ROUND(B167,0)</f>
        <v>3895</v>
      </c>
    </row>
    <row r="167" spans="1:2" ht="17.25" customHeight="1">
      <c r="A167" s="10" t="s">
        <v>18</v>
      </c>
      <c r="B167" s="18">
        <f t="shared" ref="B167" si="30">SUM(B168:B168)</f>
        <v>3895.41</v>
      </c>
    </row>
    <row r="168" spans="1:2" ht="17.25" customHeight="1">
      <c r="A168" s="22" t="s">
        <v>135</v>
      </c>
      <c r="B168" s="20">
        <v>3895.41</v>
      </c>
    </row>
    <row r="169" spans="1:2" ht="17.25" customHeight="1">
      <c r="A169" s="10" t="s">
        <v>141</v>
      </c>
      <c r="B169" s="18">
        <f t="shared" ref="B169" si="31">ROUND(B170,0)</f>
        <v>90</v>
      </c>
    </row>
    <row r="170" spans="1:2" ht="17.25" customHeight="1">
      <c r="A170" s="10" t="s">
        <v>18</v>
      </c>
      <c r="B170" s="18">
        <f t="shared" ref="B170" si="32">SUM(B171:B171)</f>
        <v>89.58</v>
      </c>
    </row>
    <row r="171" spans="1:2" ht="17.25" customHeight="1">
      <c r="A171" s="22" t="s">
        <v>135</v>
      </c>
      <c r="B171" s="20">
        <v>89.58</v>
      </c>
    </row>
    <row r="172" spans="1:2" ht="17.25" customHeight="1">
      <c r="A172" s="10" t="s">
        <v>142</v>
      </c>
      <c r="B172" s="18">
        <f t="shared" ref="B172" si="33">ROUND(B173,0)</f>
        <v>0</v>
      </c>
    </row>
    <row r="173" spans="1:2" ht="17.25" customHeight="1">
      <c r="A173" s="10" t="s">
        <v>18</v>
      </c>
      <c r="B173" s="18">
        <f t="shared" ref="B173" si="34">SUM(B174:B174)</f>
        <v>0</v>
      </c>
    </row>
    <row r="174" spans="1:2" ht="17.25" customHeight="1">
      <c r="A174" s="22" t="s">
        <v>135</v>
      </c>
      <c r="B174" s="20">
        <v>0</v>
      </c>
    </row>
    <row r="175" spans="1:2" ht="17.25" customHeight="1">
      <c r="A175" s="10" t="s">
        <v>143</v>
      </c>
      <c r="B175" s="18">
        <f t="shared" ref="B175" si="35">ROUND(B176,0)</f>
        <v>7056</v>
      </c>
    </row>
    <row r="176" spans="1:2" ht="17.25" customHeight="1">
      <c r="A176" s="10" t="s">
        <v>18</v>
      </c>
      <c r="B176" s="18">
        <f t="shared" ref="B176" si="36">SUM(B177:B177)</f>
        <v>7056.3987390000002</v>
      </c>
    </row>
    <row r="177" spans="1:2" ht="17.25" customHeight="1">
      <c r="A177" s="22" t="s">
        <v>135</v>
      </c>
      <c r="B177" s="20">
        <v>7056.3987390000002</v>
      </c>
    </row>
    <row r="178" spans="1:2" ht="17.25" customHeight="1">
      <c r="A178" s="10" t="s">
        <v>144</v>
      </c>
      <c r="B178" s="18">
        <f t="shared" ref="B178" si="37">ROUND(B179,0)</f>
        <v>5732</v>
      </c>
    </row>
    <row r="179" spans="1:2" ht="17.25" customHeight="1">
      <c r="A179" s="10" t="s">
        <v>18</v>
      </c>
      <c r="B179" s="18">
        <f t="shared" ref="B179" si="38">SUM(B180:B180)</f>
        <v>5732</v>
      </c>
    </row>
    <row r="180" spans="1:2" ht="17.25" customHeight="1">
      <c r="A180" s="22" t="s">
        <v>135</v>
      </c>
      <c r="B180" s="20">
        <v>5732</v>
      </c>
    </row>
    <row r="181" spans="1:2" ht="17.25" customHeight="1">
      <c r="A181" s="10" t="s">
        <v>145</v>
      </c>
      <c r="B181" s="18">
        <f t="shared" ref="B181" si="39">ROUND(B182,0)</f>
        <v>0</v>
      </c>
    </row>
    <row r="182" spans="1:2" ht="17.25" customHeight="1">
      <c r="A182" s="10" t="s">
        <v>18</v>
      </c>
      <c r="B182" s="18">
        <f t="shared" ref="B182" si="40">SUM(B183:B183)</f>
        <v>0</v>
      </c>
    </row>
    <row r="183" spans="1:2" ht="17.25" customHeight="1">
      <c r="A183" s="22" t="s">
        <v>135</v>
      </c>
      <c r="B183" s="20"/>
    </row>
    <row r="184" spans="1:2" ht="17.25" customHeight="1">
      <c r="A184" s="10" t="s">
        <v>146</v>
      </c>
      <c r="B184" s="18">
        <f t="shared" ref="B184" si="41">ROUND(B185,0)</f>
        <v>909</v>
      </c>
    </row>
    <row r="185" spans="1:2" ht="17.25" customHeight="1">
      <c r="A185" s="10" t="s">
        <v>18</v>
      </c>
      <c r="B185" s="18">
        <f t="shared" ref="B185" si="42">SUM(B186:B186)</f>
        <v>909.02380000000005</v>
      </c>
    </row>
    <row r="186" spans="1:2" ht="17.25" customHeight="1">
      <c r="A186" s="22" t="s">
        <v>135</v>
      </c>
      <c r="B186" s="20">
        <v>909.02380000000005</v>
      </c>
    </row>
    <row r="187" spans="1:2" ht="17.25" customHeight="1">
      <c r="A187" s="10" t="s">
        <v>147</v>
      </c>
      <c r="B187" s="18">
        <f t="shared" ref="B187" si="43">ROUND(B188,0)</f>
        <v>0</v>
      </c>
    </row>
    <row r="188" spans="1:2" ht="17.25" customHeight="1">
      <c r="A188" s="10" t="s">
        <v>18</v>
      </c>
      <c r="B188" s="18">
        <f t="shared" ref="B188" si="44">SUM(B189:B189)</f>
        <v>0</v>
      </c>
    </row>
    <row r="189" spans="1:2" ht="17.25" customHeight="1">
      <c r="A189" s="22" t="s">
        <v>135</v>
      </c>
      <c r="B189" s="20"/>
    </row>
    <row r="190" spans="1:2" ht="17.25" customHeight="1">
      <c r="A190" s="10" t="s">
        <v>148</v>
      </c>
      <c r="B190" s="18">
        <f t="shared" ref="B190" si="45">ROUND(B191,0)</f>
        <v>0</v>
      </c>
    </row>
    <row r="191" spans="1:2" ht="17.25" customHeight="1">
      <c r="A191" s="10" t="s">
        <v>18</v>
      </c>
      <c r="B191" s="18">
        <f t="shared" ref="B191" si="46">SUM(B192:B192)</f>
        <v>0</v>
      </c>
    </row>
    <row r="192" spans="1:2" ht="17.25" customHeight="1">
      <c r="A192" s="22" t="s">
        <v>135</v>
      </c>
      <c r="B192" s="20"/>
    </row>
    <row r="193" spans="1:2">
      <c r="A193" s="10" t="s">
        <v>149</v>
      </c>
      <c r="B193" s="18">
        <f t="shared" ref="B193" si="47">ROUND(B194,0)</f>
        <v>0</v>
      </c>
    </row>
    <row r="194" spans="1:2">
      <c r="A194" s="10" t="s">
        <v>18</v>
      </c>
      <c r="B194" s="18">
        <f t="shared" ref="B194" si="48">SUM(B195:B197)</f>
        <v>0</v>
      </c>
    </row>
    <row r="195" spans="1:2">
      <c r="A195" s="22" t="s">
        <v>150</v>
      </c>
      <c r="B195" s="23"/>
    </row>
    <row r="196" spans="1:2">
      <c r="A196" s="22" t="s">
        <v>151</v>
      </c>
      <c r="B196" s="23"/>
    </row>
    <row r="197" spans="1:2">
      <c r="A197" s="22"/>
      <c r="B197" s="20"/>
    </row>
    <row r="198" spans="1:2">
      <c r="A198" s="10" t="s">
        <v>152</v>
      </c>
      <c r="B198" s="18">
        <f t="shared" ref="B198" si="49">ROUND(B199,0)</f>
        <v>0</v>
      </c>
    </row>
    <row r="199" spans="1:2">
      <c r="A199" s="10" t="s">
        <v>18</v>
      </c>
      <c r="B199" s="18">
        <f t="shared" ref="B199" si="50">SUM(B200:B202)</f>
        <v>0</v>
      </c>
    </row>
    <row r="200" spans="1:2">
      <c r="A200" s="22" t="s">
        <v>150</v>
      </c>
      <c r="B200" s="23"/>
    </row>
    <row r="201" spans="1:2">
      <c r="A201" s="22" t="s">
        <v>153</v>
      </c>
      <c r="B201" s="23"/>
    </row>
    <row r="202" spans="1:2">
      <c r="A202" s="22"/>
      <c r="B202" s="20"/>
    </row>
    <row r="203" spans="1:2">
      <c r="A203" s="10" t="s">
        <v>154</v>
      </c>
      <c r="B203" s="18">
        <f t="shared" ref="B203" si="51">ROUND(B204,0)</f>
        <v>0</v>
      </c>
    </row>
    <row r="204" spans="1:2">
      <c r="A204" s="10" t="s">
        <v>18</v>
      </c>
      <c r="B204" s="18">
        <f t="shared" ref="B204" si="52">SUM(B205:B207)</f>
        <v>0</v>
      </c>
    </row>
    <row r="205" spans="1:2">
      <c r="A205" s="22" t="s">
        <v>153</v>
      </c>
      <c r="B205" s="23"/>
    </row>
    <row r="206" spans="1:2">
      <c r="A206" s="22" t="s">
        <v>35</v>
      </c>
      <c r="B206" s="19"/>
    </row>
    <row r="207" spans="1:2">
      <c r="A207" s="22"/>
      <c r="B207" s="20"/>
    </row>
    <row r="208" spans="1:2" s="21" customFormat="1">
      <c r="A208" s="10" t="s">
        <v>155</v>
      </c>
      <c r="B208" s="18">
        <f t="shared" ref="B208" si="53">ROUND(B209,0)-1</f>
        <v>5</v>
      </c>
    </row>
    <row r="209" spans="1:2">
      <c r="A209" s="10" t="s">
        <v>18</v>
      </c>
      <c r="B209" s="18">
        <f t="shared" ref="B209" si="54">SUM(B210:B217)</f>
        <v>5.6</v>
      </c>
    </row>
    <row r="210" spans="1:2">
      <c r="A210" s="22" t="s">
        <v>156</v>
      </c>
      <c r="B210" s="16"/>
    </row>
    <row r="211" spans="1:2">
      <c r="A211" s="22" t="s">
        <v>157</v>
      </c>
      <c r="B211" s="16"/>
    </row>
    <row r="212" spans="1:2">
      <c r="A212" s="22" t="s">
        <v>158</v>
      </c>
      <c r="B212" s="16">
        <v>5.6</v>
      </c>
    </row>
    <row r="213" spans="1:2">
      <c r="A213" s="22" t="s">
        <v>159</v>
      </c>
      <c r="B213" s="16"/>
    </row>
    <row r="214" spans="1:2">
      <c r="A214" s="22" t="s">
        <v>160</v>
      </c>
      <c r="B214" s="16"/>
    </row>
    <row r="215" spans="1:2">
      <c r="A215" s="22" t="s">
        <v>161</v>
      </c>
      <c r="B215" s="16"/>
    </row>
    <row r="216" spans="1:2">
      <c r="A216" s="22" t="s">
        <v>162</v>
      </c>
      <c r="B216" s="16"/>
    </row>
    <row r="217" spans="1:2">
      <c r="A217" s="28"/>
      <c r="B217" s="20"/>
    </row>
    <row r="218" spans="1:2">
      <c r="A218" s="10" t="s">
        <v>163</v>
      </c>
      <c r="B218" s="11">
        <f t="shared" ref="B218" si="55">SUM(B219:B238)</f>
        <v>2183</v>
      </c>
    </row>
    <row r="219" spans="1:2">
      <c r="A219" s="22" t="s">
        <v>164</v>
      </c>
      <c r="B219" s="16">
        <v>38</v>
      </c>
    </row>
    <row r="220" spans="1:2">
      <c r="A220" s="22" t="s">
        <v>165</v>
      </c>
      <c r="B220" s="16">
        <v>0</v>
      </c>
    </row>
    <row r="221" spans="1:2">
      <c r="A221" s="22" t="s">
        <v>166</v>
      </c>
      <c r="B221" s="20">
        <v>40</v>
      </c>
    </row>
    <row r="222" spans="1:2">
      <c r="A222" s="22" t="s">
        <v>167</v>
      </c>
      <c r="B222" s="16">
        <v>0</v>
      </c>
    </row>
    <row r="223" spans="1:2">
      <c r="A223" s="22" t="s">
        <v>168</v>
      </c>
      <c r="B223" s="16">
        <v>0</v>
      </c>
    </row>
    <row r="224" spans="1:2">
      <c r="A224" s="22" t="s">
        <v>169</v>
      </c>
      <c r="B224" s="16">
        <v>134</v>
      </c>
    </row>
    <row r="225" spans="1:2">
      <c r="A225" s="22" t="s">
        <v>170</v>
      </c>
      <c r="B225" s="16">
        <v>0</v>
      </c>
    </row>
    <row r="226" spans="1:2">
      <c r="A226" s="22" t="s">
        <v>171</v>
      </c>
      <c r="B226" s="16">
        <v>58</v>
      </c>
    </row>
    <row r="227" spans="1:2">
      <c r="A227" s="22" t="s">
        <v>172</v>
      </c>
      <c r="B227" s="16">
        <v>0</v>
      </c>
    </row>
    <row r="228" spans="1:2">
      <c r="A228" s="22" t="s">
        <v>173</v>
      </c>
      <c r="B228" s="16">
        <v>0</v>
      </c>
    </row>
    <row r="229" spans="1:2">
      <c r="A229" s="22" t="s">
        <v>174</v>
      </c>
      <c r="B229" s="16">
        <v>1233</v>
      </c>
    </row>
    <row r="230" spans="1:2">
      <c r="A230" s="22" t="s">
        <v>175</v>
      </c>
      <c r="B230" s="16">
        <v>133</v>
      </c>
    </row>
    <row r="231" spans="1:2">
      <c r="A231" s="22" t="s">
        <v>176</v>
      </c>
      <c r="B231" s="16">
        <v>518</v>
      </c>
    </row>
    <row r="232" spans="1:2">
      <c r="A232" s="22" t="s">
        <v>177</v>
      </c>
      <c r="B232" s="16">
        <v>0</v>
      </c>
    </row>
    <row r="233" spans="1:2">
      <c r="A233" s="22" t="s">
        <v>178</v>
      </c>
      <c r="B233" s="16"/>
    </row>
    <row r="234" spans="1:2">
      <c r="A234" s="22" t="s">
        <v>179</v>
      </c>
      <c r="B234" s="16"/>
    </row>
    <row r="235" spans="1:2">
      <c r="A235" s="22" t="s">
        <v>180</v>
      </c>
      <c r="B235" s="16">
        <v>0</v>
      </c>
    </row>
    <row r="236" spans="1:2">
      <c r="A236" s="22" t="s">
        <v>181</v>
      </c>
      <c r="B236" s="16">
        <v>29</v>
      </c>
    </row>
    <row r="237" spans="1:2">
      <c r="A237" s="22" t="s">
        <v>182</v>
      </c>
      <c r="B237" s="16">
        <v>0</v>
      </c>
    </row>
    <row r="238" spans="1:2">
      <c r="A238" s="22" t="s">
        <v>183</v>
      </c>
      <c r="B238" s="16">
        <v>0</v>
      </c>
    </row>
    <row r="239" spans="1:2">
      <c r="A239" s="6" t="s">
        <v>184</v>
      </c>
      <c r="B239" s="11">
        <f t="shared" ref="B239" si="56">SUM(B240:B241)</f>
        <v>7266</v>
      </c>
    </row>
    <row r="240" spans="1:2">
      <c r="A240" s="22" t="s">
        <v>185</v>
      </c>
      <c r="B240" s="16">
        <v>7266</v>
      </c>
    </row>
    <row r="241" spans="1:2">
      <c r="A241" s="22" t="s">
        <v>186</v>
      </c>
      <c r="B241" s="16"/>
    </row>
    <row r="242" spans="1:2">
      <c r="A242" s="8" t="s">
        <v>187</v>
      </c>
      <c r="B242" s="16"/>
    </row>
    <row r="243" spans="1:2">
      <c r="A243" s="8" t="s">
        <v>188</v>
      </c>
      <c r="B243" s="16">
        <v>36262</v>
      </c>
    </row>
    <row r="244" spans="1:2">
      <c r="A244" s="8" t="s">
        <v>189</v>
      </c>
      <c r="B244" s="16"/>
    </row>
    <row r="245" spans="1:2">
      <c r="A245" s="6" t="s">
        <v>190</v>
      </c>
      <c r="B245" s="11">
        <f t="shared" ref="B245" si="57">SUM(B246:B249)</f>
        <v>0</v>
      </c>
    </row>
    <row r="246" spans="1:2">
      <c r="A246" s="22" t="s">
        <v>191</v>
      </c>
      <c r="B246" s="16"/>
    </row>
    <row r="247" spans="1:2">
      <c r="A247" s="22" t="s">
        <v>192</v>
      </c>
      <c r="B247" s="16"/>
    </row>
    <row r="248" spans="1:2">
      <c r="A248" s="22" t="s">
        <v>193</v>
      </c>
      <c r="B248" s="16"/>
    </row>
    <row r="249" spans="1:2">
      <c r="A249" s="22" t="s">
        <v>194</v>
      </c>
      <c r="B249" s="16"/>
    </row>
    <row r="250" spans="1:2">
      <c r="A250" s="22"/>
      <c r="B250" s="16"/>
    </row>
    <row r="251" spans="1:2">
      <c r="A251" s="6" t="s">
        <v>195</v>
      </c>
      <c r="B251" s="11">
        <f t="shared" ref="B251" si="58">SUM(B252:B253,B283:B284,B289:B293)</f>
        <v>4492</v>
      </c>
    </row>
    <row r="252" spans="1:2">
      <c r="A252" s="8" t="s">
        <v>196</v>
      </c>
      <c r="B252" s="16"/>
    </row>
    <row r="253" spans="1:2">
      <c r="A253" s="6" t="s">
        <v>197</v>
      </c>
      <c r="B253" s="11">
        <f t="shared" ref="B253" si="59">SUM(B254:B256)</f>
        <v>4492</v>
      </c>
    </row>
    <row r="254" spans="1:2">
      <c r="A254" s="12" t="s">
        <v>198</v>
      </c>
      <c r="B254" s="16">
        <v>440</v>
      </c>
    </row>
    <row r="255" spans="1:2">
      <c r="A255" s="22" t="s">
        <v>199</v>
      </c>
      <c r="B255" s="16"/>
    </row>
    <row r="256" spans="1:2">
      <c r="A256" s="10" t="s">
        <v>200</v>
      </c>
      <c r="B256" s="11">
        <f t="shared" ref="B256" si="60">SUM(B257:B282)</f>
        <v>4052</v>
      </c>
    </row>
    <row r="257" spans="1:2">
      <c r="A257" s="29" t="s">
        <v>201</v>
      </c>
      <c r="B257" s="16">
        <v>127</v>
      </c>
    </row>
    <row r="258" spans="1:2">
      <c r="A258" s="29" t="s">
        <v>202</v>
      </c>
      <c r="B258" s="16">
        <v>564</v>
      </c>
    </row>
    <row r="259" spans="1:2">
      <c r="A259" s="29" t="s">
        <v>203</v>
      </c>
      <c r="B259" s="16"/>
    </row>
    <row r="260" spans="1:2">
      <c r="A260" s="29" t="s">
        <v>204</v>
      </c>
      <c r="B260" s="16"/>
    </row>
    <row r="261" spans="1:2">
      <c r="A261" s="29" t="s">
        <v>205</v>
      </c>
      <c r="B261" s="16"/>
    </row>
    <row r="262" spans="1:2">
      <c r="A262" s="29" t="s">
        <v>206</v>
      </c>
      <c r="B262" s="16"/>
    </row>
    <row r="263" spans="1:2">
      <c r="A263" s="29" t="s">
        <v>207</v>
      </c>
      <c r="B263" s="16"/>
    </row>
    <row r="264" spans="1:2">
      <c r="A264" s="29" t="s">
        <v>208</v>
      </c>
      <c r="B264" s="16">
        <v>1380</v>
      </c>
    </row>
    <row r="265" spans="1:2">
      <c r="A265" s="29" t="s">
        <v>209</v>
      </c>
      <c r="B265" s="16">
        <v>127</v>
      </c>
    </row>
    <row r="266" spans="1:2">
      <c r="A266" s="29" t="s">
        <v>210</v>
      </c>
      <c r="B266" s="16"/>
    </row>
    <row r="267" spans="1:2">
      <c r="A267" s="29" t="s">
        <v>211</v>
      </c>
      <c r="B267" s="16">
        <v>8</v>
      </c>
    </row>
    <row r="268" spans="1:2">
      <c r="A268" s="29" t="s">
        <v>212</v>
      </c>
      <c r="B268" s="16">
        <v>8</v>
      </c>
    </row>
    <row r="269" spans="1:2">
      <c r="A269" s="29" t="s">
        <v>213</v>
      </c>
      <c r="B269" s="16"/>
    </row>
    <row r="270" spans="1:2">
      <c r="A270" s="29" t="s">
        <v>214</v>
      </c>
      <c r="B270" s="16">
        <v>123</v>
      </c>
    </row>
    <row r="271" spans="1:2">
      <c r="A271" s="29" t="s">
        <v>215</v>
      </c>
      <c r="B271" s="16">
        <v>25</v>
      </c>
    </row>
    <row r="272" spans="1:2">
      <c r="A272" s="29" t="s">
        <v>216</v>
      </c>
      <c r="B272" s="16">
        <v>12</v>
      </c>
    </row>
    <row r="273" spans="1:2">
      <c r="A273" s="29" t="s">
        <v>217</v>
      </c>
      <c r="B273" s="16">
        <v>1125</v>
      </c>
    </row>
    <row r="274" spans="1:2">
      <c r="A274" s="30" t="s">
        <v>218</v>
      </c>
      <c r="B274" s="16"/>
    </row>
    <row r="275" spans="1:2">
      <c r="A275" s="30" t="s">
        <v>219</v>
      </c>
      <c r="B275" s="16"/>
    </row>
    <row r="276" spans="1:2">
      <c r="A276" s="29" t="s">
        <v>220</v>
      </c>
      <c r="B276" s="16">
        <v>426</v>
      </c>
    </row>
    <row r="277" spans="1:2">
      <c r="A277" s="29" t="s">
        <v>221</v>
      </c>
      <c r="B277" s="16">
        <v>127</v>
      </c>
    </row>
    <row r="278" spans="1:2">
      <c r="A278" s="29" t="s">
        <v>222</v>
      </c>
      <c r="B278" s="16"/>
    </row>
    <row r="279" spans="1:2">
      <c r="A279" s="29" t="s">
        <v>223</v>
      </c>
      <c r="B279" s="16"/>
    </row>
    <row r="280" spans="1:2" ht="22.5">
      <c r="A280" s="31" t="s">
        <v>224</v>
      </c>
      <c r="B280" s="16"/>
    </row>
    <row r="281" spans="1:2">
      <c r="A281" s="29" t="s">
        <v>225</v>
      </c>
      <c r="B281" s="16"/>
    </row>
    <row r="282" spans="1:2">
      <c r="A282" s="29" t="s">
        <v>226</v>
      </c>
      <c r="B282" s="16"/>
    </row>
    <row r="283" spans="1:2">
      <c r="A283" s="8" t="s">
        <v>227</v>
      </c>
      <c r="B283" s="16"/>
    </row>
    <row r="284" spans="1:2">
      <c r="A284" s="6" t="s">
        <v>228</v>
      </c>
      <c r="B284" s="11">
        <f t="shared" ref="B284" si="61">SUM(B285:B288)</f>
        <v>0</v>
      </c>
    </row>
    <row r="285" spans="1:2">
      <c r="A285" s="22" t="s">
        <v>229</v>
      </c>
      <c r="B285" s="16"/>
    </row>
    <row r="286" spans="1:2">
      <c r="A286" s="22" t="s">
        <v>230</v>
      </c>
      <c r="B286" s="16"/>
    </row>
    <row r="287" spans="1:2">
      <c r="A287" s="22" t="s">
        <v>231</v>
      </c>
      <c r="B287" s="16"/>
    </row>
    <row r="288" spans="1:2">
      <c r="A288" s="22" t="s">
        <v>232</v>
      </c>
      <c r="B288" s="16"/>
    </row>
    <row r="289" spans="1:2">
      <c r="A289" s="8" t="s">
        <v>233</v>
      </c>
      <c r="B289" s="16"/>
    </row>
    <row r="290" spans="1:2">
      <c r="A290" s="8" t="s">
        <v>234</v>
      </c>
      <c r="B290" s="16"/>
    </row>
    <row r="291" spans="1:2">
      <c r="A291" s="8" t="s">
        <v>235</v>
      </c>
      <c r="B291" s="16"/>
    </row>
    <row r="292" spans="1:2">
      <c r="A292" s="8" t="s">
        <v>236</v>
      </c>
      <c r="B292" s="16"/>
    </row>
    <row r="293" spans="1:2">
      <c r="A293" s="8" t="s">
        <v>237</v>
      </c>
      <c r="B293" s="16"/>
    </row>
    <row r="294" spans="1:2">
      <c r="A294" s="22"/>
      <c r="B294" s="16"/>
    </row>
    <row r="295" spans="1:2">
      <c r="A295" s="6" t="s">
        <v>238</v>
      </c>
      <c r="B295" s="11">
        <f t="shared" ref="B295" si="62">B4-B251</f>
        <v>218875</v>
      </c>
    </row>
    <row r="296" spans="1:2">
      <c r="A296" s="22" t="s">
        <v>239</v>
      </c>
      <c r="B296" s="16"/>
    </row>
    <row r="297" spans="1:2">
      <c r="A297" s="6" t="s">
        <v>240</v>
      </c>
      <c r="B297" s="11">
        <f t="shared" ref="B297" si="63">B295</f>
        <v>218875</v>
      </c>
    </row>
    <row r="298" spans="1:2">
      <c r="A298" s="22" t="s">
        <v>239</v>
      </c>
      <c r="B298" s="16"/>
    </row>
    <row r="299" spans="1:2">
      <c r="A299" s="6" t="s">
        <v>241</v>
      </c>
      <c r="B299" s="11">
        <f t="shared" ref="B299" si="64">B295-B297</f>
        <v>0</v>
      </c>
    </row>
    <row r="300" spans="1:2">
      <c r="A300" s="22" t="s">
        <v>239</v>
      </c>
      <c r="B300" s="16"/>
    </row>
    <row r="301" spans="1:2">
      <c r="A301" s="22"/>
      <c r="B301" s="16"/>
    </row>
    <row r="302" spans="1:2">
      <c r="A302" s="6" t="s">
        <v>242</v>
      </c>
      <c r="B302" s="11">
        <f t="shared" ref="B302" si="65">SUM(B303:B308)</f>
        <v>11868</v>
      </c>
    </row>
    <row r="303" spans="1:2">
      <c r="A303" s="8" t="s">
        <v>243</v>
      </c>
      <c r="B303" s="16"/>
    </row>
    <row r="304" spans="1:2">
      <c r="A304" s="8" t="s">
        <v>244</v>
      </c>
      <c r="B304" s="16">
        <v>340</v>
      </c>
    </row>
    <row r="305" spans="1:2">
      <c r="A305" s="8" t="s">
        <v>245</v>
      </c>
      <c r="B305" s="16"/>
    </row>
    <row r="306" spans="1:2">
      <c r="A306" s="8" t="s">
        <v>246</v>
      </c>
      <c r="B306" s="16">
        <v>11528</v>
      </c>
    </row>
    <row r="307" spans="1:2">
      <c r="A307" s="8" t="s">
        <v>247</v>
      </c>
      <c r="B307" s="16"/>
    </row>
    <row r="308" spans="1:2">
      <c r="A308" s="6" t="s">
        <v>248</v>
      </c>
      <c r="B308" s="11">
        <f t="shared" ref="B308" si="66">SUM(B309:B310)</f>
        <v>0</v>
      </c>
    </row>
    <row r="309" spans="1:2">
      <c r="A309" s="22" t="s">
        <v>249</v>
      </c>
      <c r="B309" s="16"/>
    </row>
    <row r="310" spans="1:2">
      <c r="A310" s="22" t="s">
        <v>250</v>
      </c>
      <c r="B310" s="16"/>
    </row>
    <row r="311" spans="1:2">
      <c r="A311" s="22"/>
      <c r="B311" s="32"/>
    </row>
    <row r="312" spans="1:2">
      <c r="A312" s="6" t="s">
        <v>251</v>
      </c>
      <c r="B312" s="11">
        <f t="shared" ref="B312" si="67">SUM(B313:B314,B316:B317,B320)</f>
        <v>0</v>
      </c>
    </row>
    <row r="313" spans="1:2">
      <c r="A313" s="8" t="s">
        <v>252</v>
      </c>
      <c r="B313" s="16"/>
    </row>
    <row r="314" spans="1:2">
      <c r="A314" s="6" t="s">
        <v>253</v>
      </c>
      <c r="B314" s="11">
        <f t="shared" ref="B314" si="68">B315</f>
        <v>0</v>
      </c>
    </row>
    <row r="315" spans="1:2">
      <c r="A315" s="22" t="s">
        <v>254</v>
      </c>
      <c r="B315" s="16"/>
    </row>
    <row r="316" spans="1:2">
      <c r="A316" s="8" t="s">
        <v>255</v>
      </c>
      <c r="B316" s="16"/>
    </row>
    <row r="317" spans="1:2">
      <c r="A317" s="6" t="s">
        <v>256</v>
      </c>
      <c r="B317" s="11">
        <f t="shared" ref="B317" si="69">SUM(B318:B319)</f>
        <v>0</v>
      </c>
    </row>
    <row r="318" spans="1:2">
      <c r="A318" s="22" t="s">
        <v>257</v>
      </c>
      <c r="B318" s="16"/>
    </row>
    <row r="319" spans="1:2">
      <c r="A319" s="22" t="s">
        <v>258</v>
      </c>
      <c r="B319" s="16"/>
    </row>
    <row r="320" spans="1:2">
      <c r="A320" s="8" t="s">
        <v>259</v>
      </c>
      <c r="B320" s="16"/>
    </row>
    <row r="321" spans="1:2">
      <c r="A321" s="22"/>
      <c r="B321" s="16"/>
    </row>
    <row r="322" spans="1:2">
      <c r="A322" s="6" t="s">
        <v>260</v>
      </c>
      <c r="B322" s="11">
        <f t="shared" ref="B322" si="70">B302-B312</f>
        <v>11868</v>
      </c>
    </row>
    <row r="323" spans="1:2">
      <c r="A323" s="22" t="s">
        <v>261</v>
      </c>
      <c r="B323" s="16"/>
    </row>
    <row r="324" spans="1:2">
      <c r="A324" s="6" t="s">
        <v>240</v>
      </c>
      <c r="B324" s="11">
        <f t="shared" ref="B324" si="71">B322</f>
        <v>11868</v>
      </c>
    </row>
    <row r="325" spans="1:2">
      <c r="A325" s="22" t="s">
        <v>239</v>
      </c>
      <c r="B325" s="16"/>
    </row>
    <row r="326" spans="1:2">
      <c r="A326" s="6" t="s">
        <v>262</v>
      </c>
      <c r="B326" s="11">
        <f t="shared" ref="B326" si="72">B322-B324</f>
        <v>0</v>
      </c>
    </row>
    <row r="327" spans="1:2">
      <c r="A327" s="22" t="s">
        <v>239</v>
      </c>
      <c r="B327" s="16"/>
    </row>
    <row r="328" spans="1:2">
      <c r="A328" s="22"/>
      <c r="B328" s="16"/>
    </row>
    <row r="329" spans="1:2">
      <c r="A329" s="6" t="s">
        <v>263</v>
      </c>
      <c r="B329" s="11">
        <f t="shared" ref="B329" si="73">SUM(B330:B332)</f>
        <v>111</v>
      </c>
    </row>
    <row r="330" spans="1:2">
      <c r="A330" s="8" t="s">
        <v>264</v>
      </c>
      <c r="B330" s="16"/>
    </row>
    <row r="331" spans="1:2">
      <c r="A331" s="8" t="s">
        <v>244</v>
      </c>
      <c r="B331" s="16">
        <v>111</v>
      </c>
    </row>
    <row r="332" spans="1:2">
      <c r="A332" s="8" t="s">
        <v>265</v>
      </c>
      <c r="B332" s="16">
        <v>0</v>
      </c>
    </row>
    <row r="333" spans="1:2">
      <c r="A333" s="6" t="s">
        <v>266</v>
      </c>
      <c r="B333" s="11">
        <f t="shared" ref="B333" si="74">SUM(B334:B335)</f>
        <v>0</v>
      </c>
    </row>
    <row r="334" spans="1:2">
      <c r="A334" s="8" t="s">
        <v>267</v>
      </c>
      <c r="B334" s="16"/>
    </row>
    <row r="335" spans="1:2">
      <c r="A335" s="8" t="s">
        <v>268</v>
      </c>
      <c r="B335" s="16"/>
    </row>
    <row r="336" spans="1:2">
      <c r="A336" s="6" t="s">
        <v>269</v>
      </c>
      <c r="B336" s="11">
        <f t="shared" ref="B336" si="75">B329-B333</f>
        <v>111</v>
      </c>
    </row>
    <row r="337" spans="1:2">
      <c r="A337" s="22" t="s">
        <v>261</v>
      </c>
      <c r="B337" s="16"/>
    </row>
    <row r="338" spans="1:2">
      <c r="A338" s="6" t="s">
        <v>240</v>
      </c>
      <c r="B338" s="11">
        <f t="shared" ref="B338" si="76">B336</f>
        <v>111</v>
      </c>
    </row>
    <row r="339" spans="1:2">
      <c r="A339" s="22" t="s">
        <v>239</v>
      </c>
      <c r="B339" s="16"/>
    </row>
    <row r="340" spans="1:2">
      <c r="A340" s="6" t="s">
        <v>270</v>
      </c>
      <c r="B340" s="11">
        <f t="shared" ref="B340" si="77">B336-B338</f>
        <v>0</v>
      </c>
    </row>
    <row r="341" spans="1:2">
      <c r="A341" s="22" t="s">
        <v>239</v>
      </c>
      <c r="B341" s="16"/>
    </row>
    <row r="342" spans="1:2">
      <c r="A342" s="8"/>
      <c r="B342" s="16"/>
    </row>
    <row r="343" spans="1:2">
      <c r="A343" s="8" t="s">
        <v>271</v>
      </c>
      <c r="B343" s="16"/>
    </row>
    <row r="344" spans="1:2">
      <c r="A344" s="6" t="s">
        <v>272</v>
      </c>
      <c r="B344" s="11">
        <f t="shared" ref="B344" si="78">SUM(B6,B304,B331)</f>
        <v>99852</v>
      </c>
    </row>
    <row r="345" spans="1:2">
      <c r="A345" s="6" t="s">
        <v>273</v>
      </c>
      <c r="B345" s="11">
        <f t="shared" ref="B345" si="79">B346-B347</f>
        <v>4492</v>
      </c>
    </row>
    <row r="346" spans="1:2">
      <c r="A346" s="6" t="s">
        <v>274</v>
      </c>
      <c r="B346" s="11">
        <f t="shared" ref="B346" si="80">SUM(B253,B314)</f>
        <v>4492</v>
      </c>
    </row>
    <row r="347" spans="1:2">
      <c r="A347" s="8" t="s">
        <v>275</v>
      </c>
      <c r="B347" s="16"/>
    </row>
    <row r="348" spans="1:2">
      <c r="A348" s="6" t="s">
        <v>276</v>
      </c>
      <c r="B348" s="11">
        <f t="shared" ref="B348" si="81">SUM(B349:B351)</f>
        <v>0</v>
      </c>
    </row>
    <row r="349" spans="1:2">
      <c r="A349" s="22" t="s">
        <v>277</v>
      </c>
      <c r="B349" s="16"/>
    </row>
    <row r="350" spans="1:2">
      <c r="A350" s="22" t="s">
        <v>278</v>
      </c>
      <c r="B350" s="16"/>
    </row>
    <row r="351" spans="1:2">
      <c r="A351" s="22" t="s">
        <v>279</v>
      </c>
      <c r="B351" s="16"/>
    </row>
    <row r="352" spans="1:2">
      <c r="A352" s="22"/>
      <c r="B352" s="16"/>
    </row>
    <row r="353" spans="1:2">
      <c r="A353" s="6" t="s">
        <v>280</v>
      </c>
      <c r="B353" s="11">
        <f t="shared" ref="B353" si="82">B348+B345-B344</f>
        <v>-95360</v>
      </c>
    </row>
    <row r="354" spans="1:2">
      <c r="A354" s="22" t="s">
        <v>281</v>
      </c>
      <c r="B354" s="16"/>
    </row>
    <row r="355" spans="1:2">
      <c r="A355" s="22"/>
      <c r="B355" s="16"/>
    </row>
    <row r="356" spans="1:2">
      <c r="A356" s="8" t="s">
        <v>282</v>
      </c>
      <c r="B356" s="16"/>
    </row>
    <row r="357" spans="1:2">
      <c r="A357" s="8" t="s">
        <v>283</v>
      </c>
      <c r="B357" s="20"/>
    </row>
    <row r="358" spans="1:2">
      <c r="A358" s="8" t="s">
        <v>284</v>
      </c>
      <c r="B358" s="20"/>
    </row>
    <row r="359" spans="1:2">
      <c r="A359" s="8" t="s">
        <v>285</v>
      </c>
      <c r="B359" s="20"/>
    </row>
    <row r="360" spans="1:2">
      <c r="A360" s="8" t="s">
        <v>286</v>
      </c>
      <c r="B360" s="20"/>
    </row>
    <row r="361" spans="1:2">
      <c r="A361" s="8" t="s">
        <v>287</v>
      </c>
      <c r="B361" s="20"/>
    </row>
    <row r="362" spans="1:2">
      <c r="A362" s="22"/>
      <c r="B362" s="16"/>
    </row>
    <row r="363" spans="1:2">
      <c r="A363" s="8" t="s">
        <v>288</v>
      </c>
      <c r="B363" s="16">
        <v>2889</v>
      </c>
    </row>
    <row r="364" spans="1:2">
      <c r="A364" s="6" t="s">
        <v>289</v>
      </c>
      <c r="B364" s="11">
        <f t="shared" ref="B364" si="83">B363+B292-B244</f>
        <v>2889</v>
      </c>
    </row>
    <row r="365" spans="1:2">
      <c r="A365" s="8" t="s">
        <v>290</v>
      </c>
      <c r="B365" s="16"/>
    </row>
    <row r="366" spans="1:2">
      <c r="A366" s="33"/>
    </row>
    <row r="367" spans="1:2">
      <c r="A367" s="34" t="s">
        <v>291</v>
      </c>
      <c r="B367" s="35"/>
    </row>
    <row r="368" spans="1:2">
      <c r="A368" s="34" t="s">
        <v>292</v>
      </c>
      <c r="B368" s="35"/>
    </row>
    <row r="369" spans="1:2">
      <c r="A369" s="34" t="s">
        <v>293</v>
      </c>
      <c r="B369" s="35">
        <f t="shared" ref="B369" si="84">B367+B368</f>
        <v>0</v>
      </c>
    </row>
    <row r="370" spans="1:2">
      <c r="A370" s="34" t="s">
        <v>294</v>
      </c>
      <c r="B370" s="35">
        <f t="shared" ref="B370" si="85">B5-B369</f>
        <v>80438</v>
      </c>
    </row>
    <row r="371" spans="1:2">
      <c r="A371" s="36" t="s">
        <v>295</v>
      </c>
      <c r="B371" s="37"/>
    </row>
    <row r="372" spans="1:2">
      <c r="A372" s="36" t="s">
        <v>292</v>
      </c>
      <c r="B372" s="37"/>
    </row>
    <row r="373" spans="1:2">
      <c r="A373" s="36" t="s">
        <v>293</v>
      </c>
      <c r="B373" s="37">
        <f t="shared" ref="B373" si="86">B371+B372</f>
        <v>0</v>
      </c>
    </row>
    <row r="374" spans="1:2">
      <c r="A374" s="36" t="s">
        <v>294</v>
      </c>
      <c r="B374" s="37">
        <f t="shared" ref="B374" si="87">B303-B373</f>
        <v>0</v>
      </c>
    </row>
    <row r="375" spans="1:2">
      <c r="A375" s="38" t="s">
        <v>296</v>
      </c>
      <c r="B375" s="39"/>
    </row>
    <row r="376" spans="1:2">
      <c r="A376" s="38" t="s">
        <v>292</v>
      </c>
      <c r="B376" s="39"/>
    </row>
    <row r="377" spans="1:2">
      <c r="A377" s="38" t="s">
        <v>293</v>
      </c>
      <c r="B377" s="39">
        <f t="shared" ref="B377" si="88">B375+B376</f>
        <v>0</v>
      </c>
    </row>
    <row r="378" spans="1:2">
      <c r="A378" s="38" t="s">
        <v>294</v>
      </c>
      <c r="B378" s="39">
        <f t="shared" ref="B378" si="89">B330-B377</f>
        <v>0</v>
      </c>
    </row>
    <row r="380" spans="1:2" s="42" customFormat="1" ht="12">
      <c r="A380" s="40"/>
      <c r="B380" s="41"/>
    </row>
  </sheetData>
  <mergeCells count="1">
    <mergeCell ref="A1:B1"/>
  </mergeCells>
  <phoneticPr fontId="4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2024-05-30T03:16:46Z</dcterms:modified>
</cp:coreProperties>
</file>